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85" windowWidth="15570" windowHeight="10320" activeTab="1"/>
  </bookViews>
  <sheets>
    <sheet name="Instructions" sheetId="4" r:id="rId1"/>
    <sheet name="Wage Enhancement Template" sheetId="3" r:id="rId2"/>
  </sheets>
  <definedNames>
    <definedName name="_xlnm._FilterDatabase" localSheetId="1" hidden="1">'Wage Enhancement Template'!$A$36:$X$136</definedName>
    <definedName name="_xlnm.Print_Area" localSheetId="1">'Wage Enhancement Template'!$B$1:$X$168</definedName>
  </definedNames>
  <calcPr calcId="145621"/>
</workbook>
</file>

<file path=xl/calcChain.xml><?xml version="1.0" encoding="utf-8"?>
<calcChain xmlns="http://schemas.openxmlformats.org/spreadsheetml/2006/main">
  <c r="I114" i="3" l="1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L24" i="3" l="1"/>
  <c r="V136" i="3" l="1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38" i="3" l="1"/>
  <c r="P181" i="3" l="1"/>
  <c r="O180" i="3"/>
  <c r="P180" i="3" s="1"/>
  <c r="N180" i="3"/>
  <c r="O179" i="3"/>
  <c r="P179" i="3" s="1"/>
  <c r="N179" i="3"/>
  <c r="O178" i="3"/>
  <c r="P178" i="3" s="1"/>
  <c r="N178" i="3"/>
  <c r="O177" i="3"/>
  <c r="P177" i="3" s="1"/>
  <c r="N177" i="3"/>
  <c r="O176" i="3"/>
  <c r="P176" i="3" s="1"/>
  <c r="N176" i="3"/>
  <c r="O175" i="3"/>
  <c r="P175" i="3" s="1"/>
  <c r="N175" i="3"/>
  <c r="O174" i="3"/>
  <c r="P174" i="3" s="1"/>
  <c r="N174" i="3"/>
  <c r="O173" i="3"/>
  <c r="P173" i="3" s="1"/>
  <c r="N173" i="3"/>
  <c r="O172" i="3"/>
  <c r="P172" i="3" s="1"/>
  <c r="N172" i="3"/>
  <c r="R176" i="3" l="1"/>
  <c r="G142" i="3" s="1"/>
  <c r="R180" i="3"/>
  <c r="R173" i="3"/>
  <c r="R177" i="3"/>
  <c r="R181" i="3"/>
  <c r="R174" i="3"/>
  <c r="R178" i="3"/>
  <c r="R172" i="3"/>
  <c r="R175" i="3"/>
  <c r="R179" i="3"/>
  <c r="Q172" i="3"/>
  <c r="Q174" i="3"/>
  <c r="Q176" i="3"/>
  <c r="Q178" i="3"/>
  <c r="Q180" i="3"/>
  <c r="Q181" i="3"/>
  <c r="Q173" i="3"/>
  <c r="Q175" i="3"/>
  <c r="Q177" i="3"/>
  <c r="Q179" i="3"/>
  <c r="F175" i="3" l="1"/>
  <c r="F174" i="3"/>
  <c r="F173" i="3"/>
  <c r="F172" i="3"/>
  <c r="E175" i="3"/>
  <c r="E174" i="3"/>
  <c r="E173" i="3"/>
  <c r="E172" i="3"/>
  <c r="G173" i="3" l="1"/>
  <c r="H173" i="3" s="1"/>
  <c r="F176" i="3"/>
  <c r="F177" i="3"/>
  <c r="F178" i="3"/>
  <c r="F179" i="3"/>
  <c r="F180" i="3"/>
  <c r="G172" i="3"/>
  <c r="H172" i="3" s="1"/>
  <c r="K26" i="3" s="1"/>
  <c r="G174" i="3"/>
  <c r="H174" i="3" s="1"/>
  <c r="G175" i="3"/>
  <c r="H175" i="3" s="1"/>
  <c r="G181" i="3"/>
  <c r="H181" i="3" s="1"/>
  <c r="N42" i="3" l="1"/>
  <c r="N39" i="3"/>
  <c r="N40" i="3"/>
  <c r="N41" i="3"/>
  <c r="N37" i="3"/>
  <c r="N29" i="3"/>
  <c r="L25" i="3" s="1"/>
  <c r="A114" i="3" l="1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W30" i="3" l="1"/>
  <c r="X30" i="3" s="1"/>
  <c r="E180" i="3" l="1"/>
  <c r="G180" i="3" s="1"/>
  <c r="H180" i="3" s="1"/>
  <c r="E179" i="3"/>
  <c r="G179" i="3" s="1"/>
  <c r="H179" i="3" s="1"/>
  <c r="E178" i="3"/>
  <c r="G178" i="3" s="1"/>
  <c r="H178" i="3" s="1"/>
  <c r="E177" i="3"/>
  <c r="G177" i="3" s="1"/>
  <c r="H177" i="3" s="1"/>
  <c r="E176" i="3"/>
  <c r="G176" i="3" s="1"/>
  <c r="H176" i="3" s="1"/>
  <c r="G144" i="3" l="1"/>
  <c r="C37" i="3"/>
  <c r="I37" i="3"/>
  <c r="P37" i="3"/>
  <c r="Q37" i="3" s="1"/>
  <c r="R37" i="3"/>
  <c r="V37" i="3" s="1"/>
  <c r="A38" i="3"/>
  <c r="P38" i="3"/>
  <c r="Q38" i="3" s="1"/>
  <c r="R38" i="3"/>
  <c r="V38" i="3" s="1"/>
  <c r="A39" i="3"/>
  <c r="P39" i="3"/>
  <c r="Q39" i="3" s="1"/>
  <c r="R39" i="3"/>
  <c r="A40" i="3"/>
  <c r="P40" i="3"/>
  <c r="Q40" i="3" s="1"/>
  <c r="R40" i="3"/>
  <c r="V40" i="3" s="1"/>
  <c r="A41" i="3"/>
  <c r="P41" i="3"/>
  <c r="Q41" i="3" s="1"/>
  <c r="R41" i="3"/>
  <c r="V41" i="3" s="1"/>
  <c r="A42" i="3"/>
  <c r="P42" i="3"/>
  <c r="Q42" i="3" s="1"/>
  <c r="R42" i="3"/>
  <c r="V42" i="3" s="1"/>
  <c r="A43" i="3"/>
  <c r="P43" i="3"/>
  <c r="Q43" i="3" s="1"/>
  <c r="R43" i="3"/>
  <c r="A44" i="3"/>
  <c r="P44" i="3"/>
  <c r="Q44" i="3" s="1"/>
  <c r="R44" i="3"/>
  <c r="A45" i="3"/>
  <c r="P45" i="3"/>
  <c r="Q45" i="3" s="1"/>
  <c r="R45" i="3"/>
  <c r="A46" i="3"/>
  <c r="P46" i="3"/>
  <c r="Q46" i="3" s="1"/>
  <c r="R46" i="3"/>
  <c r="A47" i="3"/>
  <c r="P47" i="3"/>
  <c r="Q47" i="3" s="1"/>
  <c r="R47" i="3"/>
  <c r="A48" i="3"/>
  <c r="P48" i="3"/>
  <c r="Q48" i="3" s="1"/>
  <c r="R48" i="3"/>
  <c r="W48" i="3" s="1"/>
  <c r="A49" i="3"/>
  <c r="P49" i="3"/>
  <c r="Q49" i="3" s="1"/>
  <c r="R49" i="3"/>
  <c r="W49" i="3" s="1"/>
  <c r="A50" i="3"/>
  <c r="P50" i="3"/>
  <c r="Q50" i="3" s="1"/>
  <c r="R50" i="3"/>
  <c r="W50" i="3" s="1"/>
  <c r="A51" i="3"/>
  <c r="P51" i="3"/>
  <c r="Q51" i="3" s="1"/>
  <c r="R51" i="3"/>
  <c r="W51" i="3" s="1"/>
  <c r="A52" i="3"/>
  <c r="P52" i="3"/>
  <c r="Q52" i="3" s="1"/>
  <c r="R52" i="3"/>
  <c r="W52" i="3" s="1"/>
  <c r="A53" i="3"/>
  <c r="P53" i="3"/>
  <c r="Q53" i="3" s="1"/>
  <c r="R53" i="3"/>
  <c r="W53" i="3" s="1"/>
  <c r="A54" i="3"/>
  <c r="P54" i="3"/>
  <c r="Q54" i="3" s="1"/>
  <c r="R54" i="3"/>
  <c r="W54" i="3" s="1"/>
  <c r="A55" i="3"/>
  <c r="P55" i="3"/>
  <c r="Q55" i="3" s="1"/>
  <c r="R55" i="3"/>
  <c r="W55" i="3" s="1"/>
  <c r="A56" i="3"/>
  <c r="P56" i="3"/>
  <c r="Q56" i="3" s="1"/>
  <c r="R56" i="3"/>
  <c r="W56" i="3" s="1"/>
  <c r="A57" i="3"/>
  <c r="P57" i="3"/>
  <c r="Q57" i="3" s="1"/>
  <c r="R57" i="3"/>
  <c r="W57" i="3" s="1"/>
  <c r="A58" i="3"/>
  <c r="P58" i="3"/>
  <c r="Q58" i="3" s="1"/>
  <c r="R58" i="3"/>
  <c r="W58" i="3" s="1"/>
  <c r="A59" i="3"/>
  <c r="P59" i="3"/>
  <c r="Q59" i="3" s="1"/>
  <c r="R59" i="3"/>
  <c r="W59" i="3" s="1"/>
  <c r="A60" i="3"/>
  <c r="P60" i="3"/>
  <c r="Q60" i="3" s="1"/>
  <c r="R60" i="3"/>
  <c r="W60" i="3" s="1"/>
  <c r="A61" i="3"/>
  <c r="P61" i="3"/>
  <c r="Q61" i="3" s="1"/>
  <c r="R61" i="3"/>
  <c r="W61" i="3" s="1"/>
  <c r="A62" i="3"/>
  <c r="P62" i="3"/>
  <c r="Q62" i="3" s="1"/>
  <c r="R62" i="3"/>
  <c r="W62" i="3" s="1"/>
  <c r="A63" i="3"/>
  <c r="P63" i="3"/>
  <c r="Q63" i="3" s="1"/>
  <c r="R63" i="3"/>
  <c r="W63" i="3" s="1"/>
  <c r="A64" i="3"/>
  <c r="P64" i="3"/>
  <c r="Q64" i="3" s="1"/>
  <c r="R64" i="3"/>
  <c r="W64" i="3" s="1"/>
  <c r="A65" i="3"/>
  <c r="P65" i="3"/>
  <c r="Q65" i="3" s="1"/>
  <c r="R65" i="3"/>
  <c r="W65" i="3" s="1"/>
  <c r="A66" i="3"/>
  <c r="P66" i="3"/>
  <c r="Q66" i="3" s="1"/>
  <c r="R66" i="3"/>
  <c r="W66" i="3" s="1"/>
  <c r="A67" i="3"/>
  <c r="P67" i="3"/>
  <c r="Q67" i="3" s="1"/>
  <c r="R67" i="3"/>
  <c r="W67" i="3" s="1"/>
  <c r="A68" i="3"/>
  <c r="P68" i="3"/>
  <c r="Q68" i="3" s="1"/>
  <c r="R68" i="3"/>
  <c r="W68" i="3" s="1"/>
  <c r="A69" i="3"/>
  <c r="P69" i="3"/>
  <c r="Q69" i="3" s="1"/>
  <c r="R69" i="3"/>
  <c r="W69" i="3" s="1"/>
  <c r="A70" i="3"/>
  <c r="P70" i="3"/>
  <c r="Q70" i="3" s="1"/>
  <c r="R70" i="3"/>
  <c r="W70" i="3" s="1"/>
  <c r="A71" i="3"/>
  <c r="P71" i="3"/>
  <c r="Q71" i="3" s="1"/>
  <c r="R71" i="3"/>
  <c r="W71" i="3" s="1"/>
  <c r="A72" i="3"/>
  <c r="P72" i="3"/>
  <c r="Q72" i="3" s="1"/>
  <c r="R72" i="3"/>
  <c r="W72" i="3" s="1"/>
  <c r="A73" i="3"/>
  <c r="P73" i="3"/>
  <c r="Q73" i="3" s="1"/>
  <c r="R73" i="3"/>
  <c r="W73" i="3" s="1"/>
  <c r="A74" i="3"/>
  <c r="P74" i="3"/>
  <c r="Q74" i="3" s="1"/>
  <c r="R74" i="3"/>
  <c r="W74" i="3" s="1"/>
  <c r="A75" i="3"/>
  <c r="P75" i="3"/>
  <c r="Q75" i="3" s="1"/>
  <c r="R75" i="3"/>
  <c r="W75" i="3" s="1"/>
  <c r="A76" i="3"/>
  <c r="P76" i="3"/>
  <c r="Q76" i="3" s="1"/>
  <c r="R76" i="3"/>
  <c r="W76" i="3" s="1"/>
  <c r="A77" i="3"/>
  <c r="P77" i="3"/>
  <c r="Q77" i="3" s="1"/>
  <c r="R77" i="3"/>
  <c r="W77" i="3" s="1"/>
  <c r="A78" i="3"/>
  <c r="P78" i="3"/>
  <c r="Q78" i="3" s="1"/>
  <c r="R78" i="3"/>
  <c r="W78" i="3" s="1"/>
  <c r="A79" i="3"/>
  <c r="P79" i="3"/>
  <c r="Q79" i="3" s="1"/>
  <c r="R79" i="3"/>
  <c r="W79" i="3" s="1"/>
  <c r="A80" i="3"/>
  <c r="P80" i="3"/>
  <c r="Q80" i="3" s="1"/>
  <c r="R80" i="3"/>
  <c r="W80" i="3" s="1"/>
  <c r="A81" i="3"/>
  <c r="P81" i="3"/>
  <c r="Q81" i="3" s="1"/>
  <c r="R81" i="3"/>
  <c r="W81" i="3" s="1"/>
  <c r="A82" i="3"/>
  <c r="P82" i="3"/>
  <c r="Q82" i="3" s="1"/>
  <c r="R82" i="3"/>
  <c r="W82" i="3" s="1"/>
  <c r="A83" i="3"/>
  <c r="P83" i="3"/>
  <c r="Q83" i="3" s="1"/>
  <c r="R83" i="3"/>
  <c r="W83" i="3" s="1"/>
  <c r="A84" i="3"/>
  <c r="P84" i="3"/>
  <c r="Q84" i="3" s="1"/>
  <c r="R84" i="3"/>
  <c r="A85" i="3"/>
  <c r="P85" i="3"/>
  <c r="Q85" i="3" s="1"/>
  <c r="R85" i="3"/>
  <c r="W85" i="3" s="1"/>
  <c r="A86" i="3"/>
  <c r="P86" i="3"/>
  <c r="Q86" i="3" s="1"/>
  <c r="R86" i="3"/>
  <c r="W86" i="3" s="1"/>
  <c r="A87" i="3"/>
  <c r="P87" i="3"/>
  <c r="Q87" i="3" s="1"/>
  <c r="R87" i="3"/>
  <c r="W87" i="3" s="1"/>
  <c r="A88" i="3"/>
  <c r="P88" i="3"/>
  <c r="Q88" i="3" s="1"/>
  <c r="R88" i="3"/>
  <c r="W88" i="3" s="1"/>
  <c r="A89" i="3"/>
  <c r="P89" i="3"/>
  <c r="Q89" i="3" s="1"/>
  <c r="R89" i="3"/>
  <c r="W89" i="3" s="1"/>
  <c r="A90" i="3"/>
  <c r="P90" i="3"/>
  <c r="Q90" i="3" s="1"/>
  <c r="R90" i="3"/>
  <c r="W90" i="3" s="1"/>
  <c r="A91" i="3"/>
  <c r="P91" i="3"/>
  <c r="Q91" i="3" s="1"/>
  <c r="R91" i="3"/>
  <c r="W91" i="3" s="1"/>
  <c r="A92" i="3"/>
  <c r="P92" i="3"/>
  <c r="Q92" i="3" s="1"/>
  <c r="R92" i="3"/>
  <c r="W92" i="3" s="1"/>
  <c r="A93" i="3"/>
  <c r="P93" i="3"/>
  <c r="Q93" i="3" s="1"/>
  <c r="R93" i="3"/>
  <c r="W93" i="3" s="1"/>
  <c r="A94" i="3"/>
  <c r="P94" i="3"/>
  <c r="Q94" i="3" s="1"/>
  <c r="R94" i="3"/>
  <c r="W94" i="3" s="1"/>
  <c r="A95" i="3"/>
  <c r="P95" i="3"/>
  <c r="Q95" i="3" s="1"/>
  <c r="R95" i="3"/>
  <c r="A96" i="3"/>
  <c r="P96" i="3"/>
  <c r="Q96" i="3" s="1"/>
  <c r="R96" i="3"/>
  <c r="W96" i="3" s="1"/>
  <c r="A97" i="3"/>
  <c r="P97" i="3"/>
  <c r="Q97" i="3" s="1"/>
  <c r="R97" i="3"/>
  <c r="W97" i="3" s="1"/>
  <c r="A98" i="3"/>
  <c r="P98" i="3"/>
  <c r="Q98" i="3" s="1"/>
  <c r="R98" i="3"/>
  <c r="W98" i="3" s="1"/>
  <c r="A99" i="3"/>
  <c r="P99" i="3"/>
  <c r="Q99" i="3" s="1"/>
  <c r="R99" i="3"/>
  <c r="W99" i="3" s="1"/>
  <c r="A100" i="3"/>
  <c r="P100" i="3"/>
  <c r="Q100" i="3" s="1"/>
  <c r="R100" i="3"/>
  <c r="W100" i="3" s="1"/>
  <c r="A101" i="3"/>
  <c r="P101" i="3"/>
  <c r="Q101" i="3" s="1"/>
  <c r="R101" i="3"/>
  <c r="W101" i="3" s="1"/>
  <c r="A102" i="3"/>
  <c r="P102" i="3"/>
  <c r="Q102" i="3" s="1"/>
  <c r="R102" i="3"/>
  <c r="W102" i="3" s="1"/>
  <c r="A103" i="3"/>
  <c r="P103" i="3"/>
  <c r="Q103" i="3" s="1"/>
  <c r="R103" i="3"/>
  <c r="W103" i="3" s="1"/>
  <c r="A104" i="3"/>
  <c r="P104" i="3"/>
  <c r="Q104" i="3" s="1"/>
  <c r="R104" i="3"/>
  <c r="A105" i="3"/>
  <c r="P105" i="3"/>
  <c r="Q105" i="3" s="1"/>
  <c r="R105" i="3"/>
  <c r="W105" i="3" s="1"/>
  <c r="A106" i="3"/>
  <c r="P106" i="3"/>
  <c r="Q106" i="3" s="1"/>
  <c r="R106" i="3"/>
  <c r="A107" i="3"/>
  <c r="P107" i="3"/>
  <c r="Q107" i="3" s="1"/>
  <c r="R107" i="3"/>
  <c r="W107" i="3" s="1"/>
  <c r="A108" i="3"/>
  <c r="P108" i="3"/>
  <c r="Q108" i="3" s="1"/>
  <c r="R108" i="3"/>
  <c r="W108" i="3" s="1"/>
  <c r="A109" i="3"/>
  <c r="P109" i="3"/>
  <c r="Q109" i="3" s="1"/>
  <c r="R109" i="3"/>
  <c r="W109" i="3" s="1"/>
  <c r="A110" i="3"/>
  <c r="P110" i="3"/>
  <c r="Q110" i="3" s="1"/>
  <c r="R110" i="3"/>
  <c r="W110" i="3" s="1"/>
  <c r="A111" i="3"/>
  <c r="P111" i="3"/>
  <c r="Q111" i="3" s="1"/>
  <c r="R111" i="3"/>
  <c r="W111" i="3" s="1"/>
  <c r="A112" i="3"/>
  <c r="P112" i="3"/>
  <c r="Q112" i="3" s="1"/>
  <c r="R112" i="3"/>
  <c r="W112" i="3" s="1"/>
  <c r="A113" i="3"/>
  <c r="P113" i="3"/>
  <c r="Q113" i="3" s="1"/>
  <c r="R113" i="3"/>
  <c r="W113" i="3" s="1"/>
  <c r="P114" i="3"/>
  <c r="Q114" i="3" s="1"/>
  <c r="R114" i="3"/>
  <c r="W114" i="3" s="1"/>
  <c r="P115" i="3"/>
  <c r="Q115" i="3" s="1"/>
  <c r="R115" i="3"/>
  <c r="P116" i="3"/>
  <c r="Q116" i="3" s="1"/>
  <c r="R116" i="3"/>
  <c r="W116" i="3" s="1"/>
  <c r="P117" i="3"/>
  <c r="Q117" i="3" s="1"/>
  <c r="R117" i="3"/>
  <c r="W117" i="3" s="1"/>
  <c r="P118" i="3"/>
  <c r="Q118" i="3" s="1"/>
  <c r="R118" i="3"/>
  <c r="W118" i="3" s="1"/>
  <c r="P119" i="3"/>
  <c r="Q119" i="3" s="1"/>
  <c r="R119" i="3"/>
  <c r="W119" i="3" s="1"/>
  <c r="P120" i="3"/>
  <c r="Q120" i="3" s="1"/>
  <c r="R120" i="3"/>
  <c r="W120" i="3" s="1"/>
  <c r="P121" i="3"/>
  <c r="Q121" i="3" s="1"/>
  <c r="R121" i="3"/>
  <c r="W121" i="3" s="1"/>
  <c r="P122" i="3"/>
  <c r="Q122" i="3" s="1"/>
  <c r="R122" i="3"/>
  <c r="W122" i="3" s="1"/>
  <c r="P123" i="3"/>
  <c r="Q123" i="3" s="1"/>
  <c r="R123" i="3"/>
  <c r="W123" i="3" s="1"/>
  <c r="P124" i="3"/>
  <c r="Q124" i="3" s="1"/>
  <c r="R124" i="3"/>
  <c r="W124" i="3" s="1"/>
  <c r="P125" i="3"/>
  <c r="Q125" i="3" s="1"/>
  <c r="R125" i="3"/>
  <c r="W125" i="3" s="1"/>
  <c r="P126" i="3"/>
  <c r="Q126" i="3" s="1"/>
  <c r="R126" i="3"/>
  <c r="W126" i="3" s="1"/>
  <c r="P127" i="3"/>
  <c r="Q127" i="3" s="1"/>
  <c r="R127" i="3"/>
  <c r="W127" i="3" s="1"/>
  <c r="P128" i="3"/>
  <c r="Q128" i="3" s="1"/>
  <c r="R128" i="3"/>
  <c r="W128" i="3" s="1"/>
  <c r="P129" i="3"/>
  <c r="Q129" i="3" s="1"/>
  <c r="R129" i="3"/>
  <c r="W129" i="3" s="1"/>
  <c r="P130" i="3"/>
  <c r="Q130" i="3" s="1"/>
  <c r="R130" i="3"/>
  <c r="W130" i="3" s="1"/>
  <c r="P131" i="3"/>
  <c r="Q131" i="3" s="1"/>
  <c r="R131" i="3"/>
  <c r="W131" i="3" s="1"/>
  <c r="P132" i="3"/>
  <c r="Q132" i="3" s="1"/>
  <c r="R132" i="3"/>
  <c r="P133" i="3"/>
  <c r="Q133" i="3" s="1"/>
  <c r="R133" i="3"/>
  <c r="W133" i="3" s="1"/>
  <c r="P134" i="3"/>
  <c r="Q134" i="3" s="1"/>
  <c r="R134" i="3"/>
  <c r="W134" i="3" s="1"/>
  <c r="P135" i="3"/>
  <c r="Q135" i="3" s="1"/>
  <c r="R135" i="3"/>
  <c r="W135" i="3" s="1"/>
  <c r="A136" i="3"/>
  <c r="I136" i="3"/>
  <c r="P136" i="3"/>
  <c r="Q136" i="3" s="1"/>
  <c r="R136" i="3"/>
  <c r="W136" i="3" s="1"/>
  <c r="U147" i="3"/>
  <c r="S39" i="3" l="1"/>
  <c r="V39" i="3"/>
  <c r="S37" i="3"/>
  <c r="S48" i="3"/>
  <c r="S92" i="3"/>
  <c r="S85" i="3"/>
  <c r="S55" i="3"/>
  <c r="S44" i="3"/>
  <c r="S107" i="3"/>
  <c r="S54" i="3"/>
  <c r="S132" i="3"/>
  <c r="W132" i="3"/>
  <c r="T132" i="3" s="1"/>
  <c r="W106" i="3"/>
  <c r="W104" i="3"/>
  <c r="S52" i="3"/>
  <c r="S128" i="3"/>
  <c r="W115" i="3"/>
  <c r="S108" i="3"/>
  <c r="W47" i="3"/>
  <c r="W46" i="3"/>
  <c r="W84" i="3"/>
  <c r="S95" i="3"/>
  <c r="S60" i="3"/>
  <c r="S97" i="3"/>
  <c r="T131" i="3"/>
  <c r="S129" i="3"/>
  <c r="T125" i="3"/>
  <c r="T120" i="3"/>
  <c r="T118" i="3"/>
  <c r="S116" i="3"/>
  <c r="T112" i="3"/>
  <c r="T111" i="3"/>
  <c r="T110" i="3"/>
  <c r="S87" i="3"/>
  <c r="S80" i="3"/>
  <c r="S76" i="3"/>
  <c r="S72" i="3"/>
  <c r="S64" i="3"/>
  <c r="S56" i="3"/>
  <c r="S40" i="3"/>
  <c r="S135" i="3"/>
  <c r="S133" i="3"/>
  <c r="S121" i="3"/>
  <c r="T114" i="3"/>
  <c r="S109" i="3"/>
  <c r="T96" i="3"/>
  <c r="S89" i="3"/>
  <c r="S88" i="3"/>
  <c r="T81" i="3"/>
  <c r="T77" i="3"/>
  <c r="T73" i="3"/>
  <c r="T65" i="3"/>
  <c r="T61" i="3"/>
  <c r="T53" i="3"/>
  <c r="T48" i="3"/>
  <c r="W44" i="3"/>
  <c r="T126" i="3"/>
  <c r="T124" i="3"/>
  <c r="S122" i="3"/>
  <c r="T119" i="3"/>
  <c r="T117" i="3"/>
  <c r="S106" i="3"/>
  <c r="S105" i="3"/>
  <c r="S94" i="3"/>
  <c r="S93" i="3"/>
  <c r="S82" i="3"/>
  <c r="S78" i="3"/>
  <c r="S74" i="3"/>
  <c r="T69" i="3"/>
  <c r="S66" i="3"/>
  <c r="S62" i="3"/>
  <c r="S47" i="3"/>
  <c r="S134" i="3"/>
  <c r="S130" i="3"/>
  <c r="T129" i="3"/>
  <c r="T128" i="3"/>
  <c r="S120" i="3"/>
  <c r="S115" i="3"/>
  <c r="T113" i="3"/>
  <c r="S112" i="3"/>
  <c r="S104" i="3"/>
  <c r="S103" i="3"/>
  <c r="S102" i="3"/>
  <c r="T101" i="3"/>
  <c r="S100" i="3"/>
  <c r="S99" i="3"/>
  <c r="T98" i="3"/>
  <c r="T92" i="3"/>
  <c r="S86" i="3"/>
  <c r="S84" i="3"/>
  <c r="T79" i="3"/>
  <c r="T75" i="3"/>
  <c r="S70" i="3"/>
  <c r="S68" i="3"/>
  <c r="T63" i="3"/>
  <c r="S59" i="3"/>
  <c r="S58" i="3"/>
  <c r="S51" i="3"/>
  <c r="S50" i="3"/>
  <c r="S46" i="3"/>
  <c r="S43" i="3"/>
  <c r="S42" i="3"/>
  <c r="S38" i="3"/>
  <c r="S136" i="3"/>
  <c r="S126" i="3"/>
  <c r="S125" i="3"/>
  <c r="S124" i="3"/>
  <c r="S118" i="3"/>
  <c r="S117" i="3"/>
  <c r="S113" i="3"/>
  <c r="S110" i="3"/>
  <c r="T103" i="3"/>
  <c r="S98" i="3"/>
  <c r="S96" i="3"/>
  <c r="T94" i="3"/>
  <c r="T93" i="3"/>
  <c r="S131" i="3"/>
  <c r="S111" i="3"/>
  <c r="S101" i="3"/>
  <c r="T76" i="3"/>
  <c r="T105" i="3"/>
  <c r="T102" i="3"/>
  <c r="T88" i="3"/>
  <c r="T134" i="3"/>
  <c r="T135" i="3"/>
  <c r="T116" i="3"/>
  <c r="T100" i="3"/>
  <c r="T99" i="3"/>
  <c r="S91" i="3"/>
  <c r="T89" i="3"/>
  <c r="T86" i="3"/>
  <c r="T82" i="3"/>
  <c r="T74" i="3"/>
  <c r="T66" i="3"/>
  <c r="T56" i="3"/>
  <c r="T78" i="3"/>
  <c r="T70" i="3"/>
  <c r="T62" i="3"/>
  <c r="T58" i="3"/>
  <c r="T51" i="3"/>
  <c r="W42" i="3"/>
  <c r="T133" i="3"/>
  <c r="S90" i="3"/>
  <c r="S123" i="3"/>
  <c r="T122" i="3"/>
  <c r="S57" i="3"/>
  <c r="T57" i="3"/>
  <c r="S41" i="3"/>
  <c r="T123" i="3"/>
  <c r="T90" i="3"/>
  <c r="T87" i="3"/>
  <c r="T121" i="3"/>
  <c r="S127" i="3"/>
  <c r="S119" i="3"/>
  <c r="S114" i="3"/>
  <c r="T80" i="3"/>
  <c r="T72" i="3"/>
  <c r="T64" i="3"/>
  <c r="T59" i="3"/>
  <c r="T50" i="3"/>
  <c r="S49" i="3"/>
  <c r="T49" i="3"/>
  <c r="S83" i="3"/>
  <c r="S81" i="3"/>
  <c r="S79" i="3"/>
  <c r="S77" i="3"/>
  <c r="S75" i="3"/>
  <c r="S73" i="3"/>
  <c r="S71" i="3"/>
  <c r="S69" i="3"/>
  <c r="S67" i="3"/>
  <c r="S65" i="3"/>
  <c r="S63" i="3"/>
  <c r="S61" i="3"/>
  <c r="S53" i="3"/>
  <c r="S45" i="3"/>
  <c r="W45" i="3" l="1"/>
  <c r="T45" i="3" s="1"/>
  <c r="U45" i="3" s="1"/>
  <c r="W43" i="3"/>
  <c r="T43" i="3" s="1"/>
  <c r="U43" i="3" s="1"/>
  <c r="T42" i="3"/>
  <c r="U42" i="3" s="1"/>
  <c r="W41" i="3"/>
  <c r="T41" i="3" s="1"/>
  <c r="U41" i="3" s="1"/>
  <c r="T84" i="3"/>
  <c r="T115" i="3"/>
  <c r="U115" i="3" s="1"/>
  <c r="T104" i="3"/>
  <c r="U104" i="3" s="1"/>
  <c r="T106" i="3"/>
  <c r="U106" i="3" s="1"/>
  <c r="W40" i="3"/>
  <c r="T40" i="3" s="1"/>
  <c r="U40" i="3" s="1"/>
  <c r="X136" i="3"/>
  <c r="Y136" i="3" s="1"/>
  <c r="T136" i="3"/>
  <c r="U136" i="3" s="1"/>
  <c r="T71" i="3"/>
  <c r="U71" i="3" s="1"/>
  <c r="W95" i="3"/>
  <c r="T95" i="3" s="1"/>
  <c r="U95" i="3" s="1"/>
  <c r="X60" i="3"/>
  <c r="T60" i="3"/>
  <c r="U60" i="3" s="1"/>
  <c r="T107" i="3"/>
  <c r="U107" i="3" s="1"/>
  <c r="T46" i="3"/>
  <c r="U46" i="3" s="1"/>
  <c r="T47" i="3"/>
  <c r="U47" i="3" s="1"/>
  <c r="T68" i="3"/>
  <c r="U68" i="3" s="1"/>
  <c r="T83" i="3"/>
  <c r="U83" i="3" s="1"/>
  <c r="T130" i="3"/>
  <c r="U130" i="3" s="1"/>
  <c r="T91" i="3"/>
  <c r="U91" i="3" s="1"/>
  <c r="T54" i="3"/>
  <c r="U54" i="3" s="1"/>
  <c r="X85" i="3"/>
  <c r="T85" i="3"/>
  <c r="U85" i="3" s="1"/>
  <c r="X108" i="3"/>
  <c r="Y108" i="3" s="1"/>
  <c r="T108" i="3"/>
  <c r="U108" i="3" s="1"/>
  <c r="X44" i="3"/>
  <c r="T44" i="3"/>
  <c r="U44" i="3" s="1"/>
  <c r="T52" i="3"/>
  <c r="U52" i="3" s="1"/>
  <c r="T55" i="3"/>
  <c r="U55" i="3" s="1"/>
  <c r="T109" i="3"/>
  <c r="U109" i="3" s="1"/>
  <c r="T67" i="3"/>
  <c r="U67" i="3" s="1"/>
  <c r="T97" i="3"/>
  <c r="U97" i="3" s="1"/>
  <c r="X127" i="3"/>
  <c r="T127" i="3"/>
  <c r="U127" i="3" s="1"/>
  <c r="X54" i="3"/>
  <c r="W37" i="3"/>
  <c r="T37" i="3" s="1"/>
  <c r="X91" i="3"/>
  <c r="Y91" i="3" s="1"/>
  <c r="X46" i="3"/>
  <c r="X130" i="3"/>
  <c r="X97" i="3"/>
  <c r="Y97" i="3" s="1"/>
  <c r="W39" i="3"/>
  <c r="X39" i="3" s="1"/>
  <c r="X107" i="3"/>
  <c r="Y107" i="3" s="1"/>
  <c r="U66" i="3"/>
  <c r="U117" i="3"/>
  <c r="U126" i="3"/>
  <c r="U48" i="3"/>
  <c r="U61" i="3"/>
  <c r="U73" i="3"/>
  <c r="U81" i="3"/>
  <c r="X92" i="3"/>
  <c r="Y92" i="3" s="1"/>
  <c r="U122" i="3"/>
  <c r="X114" i="3"/>
  <c r="X112" i="3"/>
  <c r="Y112" i="3" s="1"/>
  <c r="X125" i="3"/>
  <c r="X98" i="3"/>
  <c r="Y98" i="3" s="1"/>
  <c r="X96" i="3"/>
  <c r="Y96" i="3" s="1"/>
  <c r="X62" i="3"/>
  <c r="X100" i="3"/>
  <c r="Y100" i="3" s="1"/>
  <c r="X76" i="3"/>
  <c r="U58" i="3"/>
  <c r="U92" i="3"/>
  <c r="U99" i="3"/>
  <c r="U101" i="3"/>
  <c r="X103" i="3"/>
  <c r="Y103" i="3" s="1"/>
  <c r="X69" i="3"/>
  <c r="X52" i="3"/>
  <c r="X106" i="3"/>
  <c r="Y106" i="3" s="1"/>
  <c r="U110" i="3"/>
  <c r="U112" i="3"/>
  <c r="U118" i="3"/>
  <c r="X55" i="3"/>
  <c r="U128" i="3"/>
  <c r="U69" i="3"/>
  <c r="X48" i="3"/>
  <c r="X61" i="3"/>
  <c r="X81" i="3"/>
  <c r="X73" i="3"/>
  <c r="X68" i="3"/>
  <c r="X128" i="3"/>
  <c r="X109" i="3"/>
  <c r="Y109" i="3" s="1"/>
  <c r="U70" i="3"/>
  <c r="U98" i="3"/>
  <c r="U102" i="3"/>
  <c r="U113" i="3"/>
  <c r="U82" i="3"/>
  <c r="U119" i="3"/>
  <c r="U124" i="3"/>
  <c r="U65" i="3"/>
  <c r="U77" i="3"/>
  <c r="U96" i="3"/>
  <c r="U64" i="3"/>
  <c r="U131" i="3"/>
  <c r="U134" i="3"/>
  <c r="U89" i="3"/>
  <c r="U51" i="3"/>
  <c r="X56" i="3"/>
  <c r="X110" i="3"/>
  <c r="Y110" i="3" s="1"/>
  <c r="U50" i="3"/>
  <c r="U111" i="3"/>
  <c r="U116" i="3"/>
  <c r="U120" i="3"/>
  <c r="U103" i="3"/>
  <c r="U62" i="3"/>
  <c r="U78" i="3"/>
  <c r="X118" i="3"/>
  <c r="X126" i="3"/>
  <c r="X131" i="3"/>
  <c r="U63" i="3"/>
  <c r="U75" i="3"/>
  <c r="U86" i="3"/>
  <c r="U93" i="3"/>
  <c r="U121" i="3"/>
  <c r="U133" i="3"/>
  <c r="U56" i="3"/>
  <c r="U76" i="3"/>
  <c r="U87" i="3"/>
  <c r="U125" i="3"/>
  <c r="U59" i="3"/>
  <c r="U100" i="3"/>
  <c r="U74" i="3"/>
  <c r="U88" i="3"/>
  <c r="X117" i="3"/>
  <c r="X58" i="3"/>
  <c r="X101" i="3"/>
  <c r="Y101" i="3" s="1"/>
  <c r="X113" i="3"/>
  <c r="Y113" i="3" s="1"/>
  <c r="X47" i="3"/>
  <c r="X104" i="3"/>
  <c r="Y104" i="3" s="1"/>
  <c r="X124" i="3"/>
  <c r="U79" i="3"/>
  <c r="U94" i="3"/>
  <c r="U105" i="3"/>
  <c r="U53" i="3"/>
  <c r="U114" i="3"/>
  <c r="U132" i="3"/>
  <c r="U135" i="3"/>
  <c r="U72" i="3"/>
  <c r="U80" i="3"/>
  <c r="X120" i="3"/>
  <c r="U129" i="3"/>
  <c r="X78" i="3"/>
  <c r="X93" i="3"/>
  <c r="Y93" i="3" s="1"/>
  <c r="X94" i="3"/>
  <c r="Y94" i="3" s="1"/>
  <c r="X42" i="3"/>
  <c r="X51" i="3"/>
  <c r="X70" i="3"/>
  <c r="X99" i="3"/>
  <c r="Y99" i="3" s="1"/>
  <c r="X111" i="3"/>
  <c r="Y111" i="3" s="1"/>
  <c r="X132" i="3"/>
  <c r="X88" i="3"/>
  <c r="Y88" i="3" s="1"/>
  <c r="X102" i="3"/>
  <c r="Y102" i="3" s="1"/>
  <c r="X116" i="3"/>
  <c r="X67" i="3"/>
  <c r="X77" i="3"/>
  <c r="X129" i="3"/>
  <c r="X75" i="3"/>
  <c r="X119" i="3"/>
  <c r="X135" i="3"/>
  <c r="X105" i="3"/>
  <c r="Y105" i="3" s="1"/>
  <c r="X53" i="3"/>
  <c r="X65" i="3"/>
  <c r="X134" i="3"/>
  <c r="X89" i="3"/>
  <c r="Y89" i="3" s="1"/>
  <c r="X49" i="3"/>
  <c r="U49" i="3"/>
  <c r="X59" i="3"/>
  <c r="X82" i="3"/>
  <c r="U90" i="3"/>
  <c r="X90" i="3"/>
  <c r="Y90" i="3" s="1"/>
  <c r="X63" i="3"/>
  <c r="X71" i="3"/>
  <c r="X79" i="3"/>
  <c r="X66" i="3"/>
  <c r="X57" i="3"/>
  <c r="U57" i="3"/>
  <c r="X83" i="3"/>
  <c r="X133" i="3"/>
  <c r="X121" i="3"/>
  <c r="X74" i="3"/>
  <c r="X87" i="3"/>
  <c r="Y87" i="3" s="1"/>
  <c r="X115" i="3"/>
  <c r="X122" i="3"/>
  <c r="X86" i="3"/>
  <c r="X50" i="3"/>
  <c r="X64" i="3"/>
  <c r="X72" i="3"/>
  <c r="X80" i="3"/>
  <c r="X123" i="3"/>
  <c r="U123" i="3"/>
  <c r="X45" i="3" l="1"/>
  <c r="X43" i="3"/>
  <c r="X41" i="3"/>
  <c r="X95" i="3"/>
  <c r="Y95" i="3" s="1"/>
  <c r="X40" i="3"/>
  <c r="T39" i="3"/>
  <c r="U39" i="3" s="1"/>
  <c r="U84" i="3" l="1"/>
  <c r="X84" i="3"/>
  <c r="X37" i="3"/>
  <c r="Y37" i="3" s="1"/>
  <c r="U37" i="3" l="1"/>
  <c r="V140" i="3" l="1"/>
  <c r="V145" i="3"/>
  <c r="V141" i="3"/>
  <c r="V144" i="3"/>
  <c r="V139" i="3"/>
  <c r="W38" i="3"/>
  <c r="W140" i="3" s="1"/>
  <c r="V143" i="3"/>
  <c r="X140" i="3" l="1"/>
  <c r="V142" i="3"/>
  <c r="W139" i="3"/>
  <c r="X139" i="3" s="1"/>
  <c r="V146" i="3"/>
  <c r="T38" i="3"/>
  <c r="W143" i="3"/>
  <c r="W141" i="3"/>
  <c r="X141" i="3" s="1"/>
  <c r="X38" i="3"/>
  <c r="Y38" i="3" s="1"/>
  <c r="W145" i="3"/>
  <c r="X145" i="3" s="1"/>
  <c r="W144" i="3"/>
  <c r="X144" i="3" s="1"/>
  <c r="V147" i="3" l="1"/>
  <c r="W142" i="3"/>
  <c r="X142" i="3" s="1"/>
  <c r="X143" i="3"/>
  <c r="W146" i="3"/>
  <c r="T141" i="3"/>
  <c r="T139" i="3"/>
  <c r="T143" i="3"/>
  <c r="U38" i="3"/>
  <c r="T140" i="3"/>
  <c r="T145" i="3"/>
  <c r="T144" i="3"/>
  <c r="T142" i="3" l="1"/>
  <c r="X146" i="3"/>
  <c r="W147" i="3"/>
  <c r="X147" i="3" s="1"/>
  <c r="T146" i="3"/>
  <c r="T147" i="3" l="1"/>
</calcChain>
</file>

<file path=xl/sharedStrings.xml><?xml version="1.0" encoding="utf-8"?>
<sst xmlns="http://schemas.openxmlformats.org/spreadsheetml/2006/main" count="291" uniqueCount="263">
  <si>
    <t>Operator Name:</t>
  </si>
  <si>
    <t>Email Address:</t>
  </si>
  <si>
    <t>Hourly Wage</t>
  </si>
  <si>
    <t>Position Description</t>
  </si>
  <si>
    <t>Name:</t>
  </si>
  <si>
    <t>Phone Number:</t>
  </si>
  <si>
    <t>Eligibility Status</t>
  </si>
  <si>
    <t>Title:</t>
  </si>
  <si>
    <t>Date:</t>
  </si>
  <si>
    <t>CONTACT INFORMATION</t>
  </si>
  <si>
    <t>CERTIFICATION</t>
  </si>
  <si>
    <t>Supervisor</t>
  </si>
  <si>
    <t>RECE</t>
  </si>
  <si>
    <t>Non-RECE</t>
  </si>
  <si>
    <t>APPLICATION DEADLINE IS MONTH,DD, YEAR - ANY APPLICATIONS RECEIVED AFTER THIS DATE WILL NOT BE ELIGIBLE FOR FUNDING IN 2015</t>
  </si>
  <si>
    <t>Once you’ve entered the information above the application template will generate the following information:</t>
  </si>
  <si>
    <t>o   Registered Early Childhood Educators;</t>
  </si>
  <si>
    <t xml:space="preserve">o   Program Staff; </t>
  </si>
  <si>
    <t>STEP 1:  DETERMINE ELIGIBILITY</t>
  </si>
  <si>
    <t>% of Time in Eligible Position</t>
  </si>
  <si>
    <t>Enter the following information for the eligible positions in the licensed child care centre:</t>
  </si>
  <si>
    <t>These positions include permanent, full-time, part-time, contract and supply positions.</t>
  </si>
  <si>
    <t>Auspice Type:</t>
  </si>
  <si>
    <t>Category</t>
  </si>
  <si>
    <t>Child Ratio</t>
  </si>
  <si>
    <t>Full</t>
  </si>
  <si>
    <t>Partial</t>
  </si>
  <si>
    <t>None</t>
  </si>
  <si>
    <t>APPROVAL</t>
  </si>
  <si>
    <t>GRAND TOTAL</t>
  </si>
  <si>
    <t>(To be completed by CMSM/DSSAB only)</t>
  </si>
  <si>
    <t># of FTE</t>
  </si>
  <si>
    <t>Salary</t>
  </si>
  <si>
    <t>Benefit</t>
  </si>
  <si>
    <t>SUB-TOTAL</t>
  </si>
  <si>
    <t>Eligibility Rate per Hour ($)</t>
  </si>
  <si>
    <t>Filter</t>
  </si>
  <si>
    <t>Show</t>
  </si>
  <si>
    <t>Mar</t>
  </si>
  <si>
    <t>Jan</t>
  </si>
  <si>
    <t>Annualization Table</t>
  </si>
  <si>
    <t>Month</t>
  </si>
  <si>
    <t>Annualization</t>
  </si>
  <si>
    <t>Feb</t>
  </si>
  <si>
    <t>Apr</t>
  </si>
  <si>
    <t>May</t>
  </si>
  <si>
    <t>Jun</t>
  </si>
  <si>
    <t>Jul</t>
  </si>
  <si>
    <t>Aug</t>
  </si>
  <si>
    <t>Sep</t>
  </si>
  <si>
    <t>Oct</t>
  </si>
  <si>
    <t>Annual Funded FTE</t>
  </si>
  <si>
    <t>Total Compensation</t>
  </si>
  <si>
    <t>Total</t>
  </si>
  <si>
    <t>Licence Number</t>
  </si>
  <si>
    <t>Standard work week</t>
  </si>
  <si>
    <t>Name of Signing Authority:</t>
  </si>
  <si>
    <t>Annualized Salary Component</t>
  </si>
  <si>
    <t>Month room opened</t>
  </si>
  <si>
    <t>Total hours worked</t>
  </si>
  <si>
    <t>Annualized Mandatory Benefit Component</t>
  </si>
  <si>
    <t xml:space="preserve"> Fully Eligible Positions</t>
  </si>
  <si>
    <t>Partially Eligible Positions</t>
  </si>
  <si>
    <t>• Eligibility status = partial or full, depending on hourly rate</t>
  </si>
  <si>
    <t>• Eligibility rate = up to $1.00</t>
  </si>
  <si>
    <t>Application for Provincial Wage Enhancement Funding - Child Care Centres &amp; Home Visitors (2015)</t>
  </si>
  <si>
    <t>Child Care Centre / Agency Name:</t>
  </si>
  <si>
    <t>Centre / Agency Mailing Address:</t>
  </si>
  <si>
    <t>CHILD CARE CENTRE / AGENCY INFORMATION</t>
  </si>
  <si>
    <t>CHILD CARE CENTRE / AGENCY OPERATING INFORMATION</t>
  </si>
  <si>
    <t>The child care centre / agency is approved for the following:</t>
  </si>
  <si>
    <t>Provincial Wage Enhancement Application Instructions - Child Care Centre &amp; Home Visitors (2015)</t>
  </si>
  <si>
    <t>STEP 3: CHILD CARE CENTRE / AGENCY OPERATING INFORMATION</t>
  </si>
  <si>
    <t>If no, first full month it operated in 2014</t>
  </si>
  <si>
    <t>Centre / agency opened before Jan 1, 2014?</t>
  </si>
  <si>
    <t>TOTAL</t>
  </si>
  <si>
    <t>Total Remuneration</t>
  </si>
  <si>
    <t>Rate</t>
  </si>
  <si>
    <t>Up to $200,000.00</t>
  </si>
  <si>
    <t>$200,000.01 to $230,000.00</t>
  </si>
  <si>
    <t>$230,000.01 to $260,000.00</t>
  </si>
  <si>
    <t>$260,000.01 to $290,000.00</t>
  </si>
  <si>
    <t>$290,000.01 to $320,000.00</t>
  </si>
  <si>
    <t>$320,000.01 to $350,000.00</t>
  </si>
  <si>
    <t>$350,000.01 to $380,000.00</t>
  </si>
  <si>
    <t>$380,000.01 to $400,000.00</t>
  </si>
  <si>
    <t>Over $400,000.00</t>
  </si>
  <si>
    <t>Number of Working Days</t>
  </si>
  <si>
    <t># of Annualized Hours Worked</t>
  </si>
  <si>
    <t>ROOM EXPANSION HOURS WORKED CALCULATOR</t>
  </si>
  <si>
    <t>SUMMARY</t>
  </si>
  <si>
    <t>January</t>
  </si>
  <si>
    <t>February</t>
  </si>
  <si>
    <t>March</t>
  </si>
  <si>
    <t>June</t>
  </si>
  <si>
    <t>July</t>
  </si>
  <si>
    <t>August</t>
  </si>
  <si>
    <t>October</t>
  </si>
  <si>
    <t>Vacation Days</t>
  </si>
  <si>
    <t>Stat Days</t>
  </si>
  <si>
    <t>Annualization factor (conversion to full year)</t>
  </si>
  <si>
    <t>WAGE ENHANCEMENT DETERMINATION</t>
  </si>
  <si>
    <t>As a signing authority for this organization, I certify that the information included in this application is accurate and represents the positions that can be counted toward adult to child ratios</t>
  </si>
  <si>
    <t xml:space="preserve">under the Day Nurseries Act (DNA) as of October 31, 2014. </t>
  </si>
  <si>
    <r>
      <t>•  The position can be counted toward adult to child ratios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under the </t>
    </r>
    <r>
      <rPr>
        <i/>
        <sz val="12"/>
        <color theme="1"/>
        <rFont val="Arial"/>
        <family val="2"/>
      </rPr>
      <t>Day Nurseries Act</t>
    </r>
    <r>
      <rPr>
        <sz val="12"/>
        <color theme="1"/>
        <rFont val="Arial"/>
        <family val="2"/>
      </rPr>
      <t xml:space="preserve"> (DNA) this includes:</t>
    </r>
  </si>
  <si>
    <r>
      <t xml:space="preserve">•  As of October 31, 2014 the position has an associated wage rate of </t>
    </r>
    <r>
      <rPr>
        <b/>
        <sz val="12"/>
        <color theme="1"/>
        <rFont val="Arial"/>
        <family val="2"/>
      </rPr>
      <t>$25.27 per hour</t>
    </r>
    <r>
      <rPr>
        <sz val="12"/>
        <color theme="1"/>
        <rFont val="Arial"/>
        <family val="2"/>
      </rPr>
      <t xml:space="preserve"> or less.</t>
    </r>
  </si>
  <si>
    <t xml:space="preserve">The purpose of these instructions is to support operators in completing their wage enhancement application. If you have </t>
  </si>
  <si>
    <r>
      <t xml:space="preserve">enhancement funds. </t>
    </r>
    <r>
      <rPr>
        <b/>
        <sz val="12"/>
        <color theme="1"/>
        <rFont val="Arial"/>
        <family val="2"/>
      </rPr>
      <t xml:space="preserve">Applications submitted after </t>
    </r>
    <r>
      <rPr>
        <b/>
        <sz val="12"/>
        <rFont val="Arial"/>
        <family val="2"/>
      </rPr>
      <t>June</t>
    </r>
    <r>
      <rPr>
        <b/>
        <sz val="12"/>
        <color theme="1"/>
        <rFont val="Arial"/>
        <family val="2"/>
      </rPr>
      <t xml:space="preserve"> </t>
    </r>
    <r>
      <rPr>
        <b/>
        <sz val="12"/>
        <rFont val="Arial"/>
        <family val="2"/>
      </rPr>
      <t>30, 20</t>
    </r>
    <r>
      <rPr>
        <b/>
        <sz val="12"/>
        <color theme="1"/>
        <rFont val="Arial"/>
        <family val="2"/>
      </rPr>
      <t>15 will not be accepted.</t>
    </r>
  </si>
  <si>
    <t xml:space="preserve">In order to successfully complete your wage enhancement application you must determine which of the positions in your </t>
  </si>
  <si>
    <t xml:space="preserve">licensed child care centre / agency are eligible for the enhancement.  </t>
  </si>
  <si>
    <r>
      <t xml:space="preserve">Licensed child care centre positions are eligible for a </t>
    </r>
    <r>
      <rPr>
        <b/>
        <sz val="12"/>
        <color theme="1"/>
        <rFont val="Arial"/>
        <family val="2"/>
      </rPr>
      <t xml:space="preserve">full </t>
    </r>
    <r>
      <rPr>
        <sz val="12"/>
        <color theme="1"/>
        <rFont val="Arial"/>
        <family val="2"/>
      </rPr>
      <t xml:space="preserve">wage enhancement of $1 per hour plus 17.5% for statutory </t>
    </r>
  </si>
  <si>
    <t>benefits if:</t>
  </si>
  <si>
    <t xml:space="preserve">o   Other staff positions that are required to spend a minimum of 25% of the day in a position that can be counted </t>
  </si>
  <si>
    <t>ratio (this can include cooks, etc.).</t>
  </si>
  <si>
    <r>
      <t xml:space="preserve">Licensed child care centre / agency positions are eligible for a </t>
    </r>
    <r>
      <rPr>
        <b/>
        <sz val="12"/>
        <color theme="1"/>
        <rFont val="Arial"/>
        <family val="2"/>
      </rPr>
      <t xml:space="preserve">partial </t>
    </r>
    <r>
      <rPr>
        <sz val="12"/>
        <color theme="1"/>
        <rFont val="Arial"/>
        <family val="2"/>
      </rPr>
      <t xml:space="preserve">wage enhancement of less than $1 per hour plus </t>
    </r>
  </si>
  <si>
    <t>17.5% for statutory benefits if:</t>
  </si>
  <si>
    <r>
      <t xml:space="preserve">• As of October 31, 2014 the position has an associated wage rate that is between </t>
    </r>
    <r>
      <rPr>
        <b/>
        <sz val="12"/>
        <color theme="1"/>
        <rFont val="Arial"/>
        <family val="2"/>
      </rPr>
      <t>$25.28 per hour</t>
    </r>
    <r>
      <rPr>
        <sz val="12"/>
        <color theme="1"/>
        <rFont val="Arial"/>
        <family val="2"/>
      </rPr>
      <t xml:space="preserve"> and </t>
    </r>
    <r>
      <rPr>
        <b/>
        <sz val="12"/>
        <color theme="1"/>
        <rFont val="Arial"/>
        <family val="2"/>
      </rPr>
      <t xml:space="preserve">$26.26 per </t>
    </r>
  </si>
  <si>
    <r>
      <rPr>
        <b/>
        <sz val="12"/>
        <color theme="1"/>
        <rFont val="Arial"/>
        <family val="2"/>
      </rPr>
      <t>hour inclusive</t>
    </r>
    <r>
      <rPr>
        <sz val="12"/>
        <color theme="1"/>
        <rFont val="Arial"/>
        <family val="2"/>
      </rPr>
      <t>.</t>
    </r>
  </si>
  <si>
    <t xml:space="preserve">Now that you have determined which of the positions in your licensed child care centre / agency qualify for the wage </t>
  </si>
  <si>
    <t>enhancement you can begin completing the form.</t>
  </si>
  <si>
    <t xml:space="preserve">If you answered "yes", please leave the next line blank which reads "If no, first full month it operated in 2014".  Otherwise, </t>
  </si>
  <si>
    <t xml:space="preserve">If the child care centre / agency opened after January 1, 2014, please select "No", and proceed to the next line and enter </t>
  </si>
  <si>
    <t>the nearest full month it opened in 2014.</t>
  </si>
  <si>
    <r>
      <t xml:space="preserve">For example, if the centre opened on May 15th please select "June".  If the centre opened </t>
    </r>
    <r>
      <rPr>
        <b/>
        <u/>
        <sz val="12"/>
        <color theme="1"/>
        <rFont val="Arial"/>
        <family val="2"/>
      </rPr>
      <t>after</t>
    </r>
    <r>
      <rPr>
        <sz val="12"/>
        <color theme="1"/>
        <rFont val="Arial"/>
        <family val="2"/>
      </rPr>
      <t xml:space="preserve"> October 31, 2014, it is </t>
    </r>
  </si>
  <si>
    <t xml:space="preserve">Next, proceed to entering the standard work week for centre staff in 2014, total operating capacity and total licensed </t>
  </si>
  <si>
    <t xml:space="preserve">If you fail to select a month, an error message will appear on the application form, as follows: "ERROR - THE MONTH </t>
  </si>
  <si>
    <t>MUST BE ENTERED IN THE NEXT LINE".</t>
  </si>
  <si>
    <t>Please refer to the table below which illustrates the number of working days per month, as well as the number of</t>
  </si>
  <si>
    <t xml:space="preserve">cumulative number of days in the qualifying period. </t>
  </si>
  <si>
    <t>The next table illustrates the maximum number of hours that should be reported on the application form based on three</t>
  </si>
  <si>
    <t>possible hours of work per day - 7 hours, 7.25 hours and 8 hours.  Where the centre operates a different standard work</t>
  </si>
  <si>
    <r>
      <t xml:space="preserve">If your centre was open prior to January 1 2014, but </t>
    </r>
    <r>
      <rPr>
        <b/>
        <u/>
        <sz val="12"/>
        <color theme="1"/>
        <rFont val="Arial"/>
        <family val="2"/>
      </rPr>
      <t>expanded its program</t>
    </r>
    <r>
      <rPr>
        <sz val="12"/>
        <color theme="1"/>
        <rFont val="Arial"/>
        <family val="2"/>
      </rPr>
      <t xml:space="preserve"> between January and October 31, 2014 </t>
    </r>
  </si>
  <si>
    <t>Victoria Day, Canada Day, Labour Day, Thanks Giving, Christmas and Boxing Day.</t>
  </si>
  <si>
    <t>1)  CPP (Canada Pension Plan), funded at 4.95% for employer contribution</t>
  </si>
  <si>
    <t>2)  EI (Employment Insurance), funded at 2.63% for employer contribution, which is 1.4 times the employee contribution</t>
  </si>
  <si>
    <t>3)  WSIB (Workers Safety &amp; Insurance Board), funded at 1.10%.  WSIB is optional for certain employers.</t>
  </si>
  <si>
    <t>5)  Vacation Pay, funded at 4% of gross pay per the Employment Standards Act.</t>
  </si>
  <si>
    <t>6)  Public Holiday Pay, funded at 3.59%, representing the following 9 days:  New Year's Day, Family Day, Good Friday,</t>
  </si>
  <si>
    <t>ranges exist based on total remuneration:</t>
  </si>
  <si>
    <t>This field should contain sufficient information to allow you to provide additional information to the CMSM/DSSAB</t>
  </si>
  <si>
    <t>should it be requested</t>
  </si>
  <si>
    <t>From the drop-down listing, please select from the eligible staff categories of RECE, Non-RECE, or Supervisor</t>
  </si>
  <si>
    <t xml:space="preserve">Hourly Wage </t>
  </si>
  <si>
    <r>
      <t xml:space="preserve">Hourly wage paid to the employees on an hourly basis as of </t>
    </r>
    <r>
      <rPr>
        <b/>
        <u/>
        <sz val="12"/>
        <color theme="1"/>
        <rFont val="Arial"/>
        <family val="2"/>
      </rPr>
      <t>October 31, 2014</t>
    </r>
    <r>
      <rPr>
        <sz val="12"/>
        <color theme="1"/>
        <rFont val="Arial"/>
        <family val="2"/>
      </rPr>
      <t>. If the employee is on an annual</t>
    </r>
  </si>
  <si>
    <t>salary, take the annual salary and divide it by the standard hours of work per year.</t>
  </si>
  <si>
    <t># of Hours Worked</t>
  </si>
  <si>
    <t xml:space="preserve">If the individual works in an eligible position all the time, please enter 100%. If an individual works as a cook for 70% of </t>
  </si>
  <si>
    <t xml:space="preserve">the time and works as an Non-RECE for 30% of the time, please report 30%.  </t>
  </si>
  <si>
    <t>child ratio.</t>
  </si>
  <si>
    <r>
      <t xml:space="preserve">Please note that the individual must work </t>
    </r>
    <r>
      <rPr>
        <b/>
        <u/>
        <sz val="12"/>
        <color theme="1"/>
        <rFont val="Arial"/>
        <family val="2"/>
      </rPr>
      <t>at least 25% of the day</t>
    </r>
    <r>
      <rPr>
        <sz val="12"/>
        <color theme="1"/>
        <rFont val="Arial"/>
        <family val="2"/>
      </rPr>
      <t xml:space="preserve"> in a position that can be counted toward adult to </t>
    </r>
  </si>
  <si>
    <t>EMPLOYEE / POSITION INFORMATION</t>
  </si>
  <si>
    <t>New Position for Program Expansion From Jan 1 - Oct 31 (check box if yes)</t>
  </si>
  <si>
    <t xml:space="preserve">If a new position has been created due to the expansion of a program during the qualified period ONLY, please check the 
</t>
  </si>
  <si>
    <t>If an individual works in a "combined" position, select the category that represents the largest portion of their time.  For</t>
  </si>
  <si>
    <t>• Total compensation = maximum wage enhancement entitlement which is the sum of the salary and benefit component</t>
  </si>
  <si>
    <t>Submit the completed application to [insert CMSM/DSSAB information].</t>
  </si>
  <si>
    <t xml:space="preserve">Please note that definitions/explanations have been included for certain fields to help you complete this form.  You can </t>
  </si>
  <si>
    <t xml:space="preserve">Prior to printing or submitting your application form, please go to cell A36 and left click on the symbol to the right of the  </t>
  </si>
  <si>
    <t xml:space="preserve">checking the box and completing your signing authority's information. </t>
  </si>
  <si>
    <t xml:space="preserve">Please complete the certification section stating that the information you have included in the application is accurate by </t>
  </si>
  <si>
    <t xml:space="preserve">"Filter" button.  This gives you the ability to only show the rows that contain information.  </t>
  </si>
  <si>
    <t>enhancement funding to the centre / agency.</t>
  </si>
  <si>
    <t xml:space="preserve">The information that you have provided is subject to review by the CMSM/DSSAB prior to/or after granting the wage </t>
  </si>
  <si>
    <t>of the form completed.</t>
  </si>
  <si>
    <t>• The position is one of the 4 categories listed under the full wage enhancement eligibility above; and</t>
  </si>
  <si>
    <t>Using the drop-down menu, please indicate if the centre / agency opened before or after January 1, 2014.</t>
  </si>
  <si>
    <r>
      <t xml:space="preserve">Wage enhancement applications must be submitted </t>
    </r>
    <r>
      <rPr>
        <sz val="12"/>
        <rFont val="Arial"/>
        <family val="2"/>
      </rPr>
      <t>no later than June 30</t>
    </r>
    <r>
      <rPr>
        <sz val="12"/>
        <color theme="1"/>
        <rFont val="Arial"/>
        <family val="2"/>
      </rPr>
      <t xml:space="preserve">, 2015 in order to be considered for wage </t>
    </r>
  </si>
  <si>
    <t xml:space="preserve">Where non-text content has been presented in this document, the user is provided with a text alternative.  </t>
  </si>
  <si>
    <t>an error message will appear as follows: "THIS ANSWER IS NOT CONSISTENT WITH THE PREVIOUS ANSWER"</t>
  </si>
  <si>
    <t>7 hours/day</t>
  </si>
  <si>
    <t>7.25 hours/day</t>
  </si>
  <si>
    <t>8 hours per day</t>
  </si>
  <si>
    <t>April</t>
  </si>
  <si>
    <t>Sept.</t>
  </si>
  <si>
    <t>Max. # of Hours Jan 1 - Oct 31</t>
  </si>
  <si>
    <t>Centre ABC.</t>
  </si>
  <si>
    <t xml:space="preserve">Prior to leaving the middle section of the application form, please review the "Summary" starting at cell K139.  It contains </t>
  </si>
  <si>
    <t>that works 50% of the time in an eligible position.</t>
  </si>
  <si>
    <t>on the box beside "hide".</t>
  </si>
  <si>
    <t xml:space="preserve">Please ensure that only the "Show" option contains a check mark.  You can remove the other checkmark, by left clicking </t>
  </si>
  <si>
    <t>well as a contact person who is able to answer questions in regards to the application form being submitted.</t>
  </si>
  <si>
    <t xml:space="preserve">Open the wage enhancement application form in excel and complete the centre / agency information shown below as </t>
  </si>
  <si>
    <t>RECE.</t>
  </si>
  <si>
    <t xml:space="preserve">example, where an individual works part-time as an RECE 60% of the time, and Supervisor 40% of the time, select </t>
  </si>
  <si>
    <t>activate these definitions/explanations by clicking on the cell.  You can also move these cells to a different location</t>
  </si>
  <si>
    <t>on the application form if its placement makes it difficult for you to see other information on the application form.</t>
  </si>
  <si>
    <t>MANDATORY BENEFITS (FUNDED TO A MAX OF 17.5%)</t>
  </si>
  <si>
    <t xml:space="preserve">Once you've entered the information above, your centre's / agency's annualization rate will be calculated into the </t>
  </si>
  <si>
    <t xml:space="preserve">annualization factor (cell K26).  This is necessary as the application form only collects the total number of hours </t>
  </si>
  <si>
    <t>convert the reported hours into a January 1 to December 31 equivalent.</t>
  </si>
  <si>
    <t xml:space="preserve">worked from January 1st to October 31st.  The annualization rate provides a "bump-up" to the hours worked to </t>
  </si>
  <si>
    <t xml:space="preserve">box by clicking on it.  If yes, please use the "ROOM EXPANSION HOURS WORKED CALCULATOR" noted below </t>
  </si>
  <si>
    <t>and also located at cell C139 to correctly calculate the number of hours for the position.  If this step is not completed,</t>
  </si>
  <si>
    <t>the position will be funded for hours that are significantly lower than what the operator would have expected for 2015.</t>
  </si>
  <si>
    <t xml:space="preserve">(e.g. opened a new school-age room in September 2014) please use the ROOM EXPANSION HOURS WORKED </t>
  </si>
  <si>
    <t>CALCULATOR also located at row 139 to enter the partial hours for the staff in the new room(s).</t>
  </si>
  <si>
    <t>work per day.</t>
  </si>
  <si>
    <t xml:space="preserve">week, please ensure that you use the # of working days (net of vacation) noted above multiplied by the # of hours of </t>
  </si>
  <si>
    <t>process for all impacted positions.</t>
  </si>
  <si>
    <t xml:space="preserve">The CMSM/DSSAB will communicate the approved amount through returning the application form with the bottom portion </t>
  </si>
  <si>
    <t>you will be provided with instructions on how to only show the rows where data has been entered for printing purposes.</t>
  </si>
  <si>
    <t xml:space="preserve">The application form contains 100 rows to allow you to enter data for all eligible individuals/positions.  At step 5, </t>
  </si>
  <si>
    <t>You are only required to enter data in the green cells.  All other calculations will be performed automatically.</t>
  </si>
  <si>
    <t>CPP (4.95%)</t>
  </si>
  <si>
    <t>EI (2.63%)</t>
  </si>
  <si>
    <t>WSIB (1.10%, where applicable)</t>
  </si>
  <si>
    <t>EHT (up to 1.95%)</t>
  </si>
  <si>
    <t>Vacation Pay (4.00%)</t>
  </si>
  <si>
    <t>Public Holiday Pay (3.59%)</t>
  </si>
  <si>
    <t>Room opened prior to 01/012014?</t>
  </si>
  <si>
    <t xml:space="preserve">any questions related to your application please contact [insert CMSM/DSSAB contact information].  </t>
  </si>
  <si>
    <t>not eligible for the 2015 wage enhancement. If the centre opening sometime during the month of October, please</t>
  </si>
  <si>
    <t>enter "October" which is an exception that applies only to this month.</t>
  </si>
  <si>
    <t>Annualization Table (Room Expansions ONLY)</t>
  </si>
  <si>
    <t>Hours worked converted to Oct 31</t>
  </si>
  <si>
    <t>Gross up factor to October 31st</t>
  </si>
  <si>
    <t>Total Operating Capacity (N/A for PHDC agencies)</t>
  </si>
  <si>
    <t>Total Licensed Capacity (N/A for PHDC agencies)</t>
  </si>
  <si>
    <t xml:space="preserve">capacity.  For private home day care agencies (PHDC) , the operating capacity and licensed capacity fields should </t>
  </si>
  <si>
    <t>remain blank.</t>
  </si>
  <si>
    <t xml:space="preserve">o   Supervisors (as approved by the Director in accordance with DNA requirement); and </t>
  </si>
  <si>
    <t>STEP 2:  ENTER CENTRE / AGENCY INFORMATION</t>
  </si>
  <si>
    <t xml:space="preserve">4)  EHT (Employer Health Tax), funded at 1.23%.  Certain employers are exempt.  Where they are not, the following </t>
  </si>
  <si>
    <t>STEP 4:  MANADATORY BENEFITS</t>
  </si>
  <si>
    <t>STEP 5:  EMPLOYEE INFORMATION</t>
  </si>
  <si>
    <t>STEP 6: REVIEW OF APPLICATION FORM</t>
  </si>
  <si>
    <t>STEP 7: CERTIFICATION</t>
  </si>
  <si>
    <t>STEP 8:  PAGE LAYOUT &amp; PRINTING</t>
  </si>
  <si>
    <t xml:space="preserve">STEP 9: SUBMISSION </t>
  </si>
  <si>
    <t>Next proceed to entering the mandatory benefits provided to the employees.  The Ministry of Education is funding up</t>
  </si>
  <si>
    <t>17.5% for mandatory benefits.  There are six benefit categories as noted below:</t>
  </si>
  <si>
    <t xml:space="preserve">The illustrated sample below shows the mandatory benefits of a child care centre / agency that does not pay WSIB, is at </t>
  </si>
  <si>
    <t>be entitled to receive the maximum benefit rate of 17.50% ONLY.</t>
  </si>
  <si>
    <t xml:space="preserve">the top end of the EHT scale and has a higher public holiday pay rate.  As the total is equal to 17.51%, this centre would </t>
  </si>
  <si>
    <t>The following example assumes a program expansion that took place on April 15, 2014.  This individual worked 870</t>
  </si>
  <si>
    <t xml:space="preserve">the table identifying the employee/position on the line that corresponds to that particular employee/position.  Repeat this </t>
  </si>
  <si>
    <t xml:space="preserve">hours from April 14th to October 31st.  You need to take the 1,431.49 calculated hours and enter them in the middle of </t>
  </si>
  <si>
    <t>and benefits pending approval.</t>
  </si>
  <si>
    <t xml:space="preserve">a summary of the centre’s / agency's eligible positions and the total funding you are applying for in regards to salaries </t>
  </si>
  <si>
    <t xml:space="preserve">This data entry will ensure that the funding is calculated based on the correspondoning length of the programs.  </t>
  </si>
  <si>
    <t>• Annual Funded FTE = could be higher than 1.0 if the hours worked exceeds 1,467 hours from Jan 1st to Oct 31st</t>
  </si>
  <si>
    <t xml:space="preserve">applicable percentage for your centre/agency to a maximum of 17.5% </t>
  </si>
  <si>
    <t>Please enter "yes" or "no" for all programs irrespective if they are part-time or full-time programs, as follows:</t>
  </si>
  <si>
    <t>The following table is an illustration of 6 positions at Child Care Centre ABC and of particular interest position # 3</t>
  </si>
  <si>
    <t xml:space="preserve">The following table is an illustration of the wage enhancement funding for the 6 positions applicable to Child Care Centre </t>
  </si>
  <si>
    <t># of Weeks the program operates
(If annually, enter 52)</t>
  </si>
  <si>
    <t>New Position for Program Expansion from Jan 1 - Oct 31 (check if "Yes")</t>
  </si>
  <si>
    <t># of Hours Worked
 (Jan 1- Oct 31, 2014)</t>
  </si>
  <si>
    <t>Program that operates in Nov or Dec? ("Yes" or "No")</t>
  </si>
  <si>
    <t>Please enter the program structure in this column.  If the position supports a program that operates all year, please enter</t>
  </si>
  <si>
    <t># of Weeks the Program Operates (If annually, enter 52)</t>
  </si>
  <si>
    <t xml:space="preserve">the program operates. </t>
  </si>
  <si>
    <t>52.  If the position supports a part time program, for example a summer program, please enter the number of weeks</t>
  </si>
  <si>
    <t>Program that operates in Nov/Dec ? ("Yes" or "No")</t>
  </si>
  <si>
    <r>
      <t>3) If the position supports a program that runs between November 1st and December 31st, select "</t>
    </r>
    <r>
      <rPr>
        <b/>
        <sz val="12"/>
        <rFont val="Arial"/>
        <family val="2"/>
      </rPr>
      <t>Yes</t>
    </r>
    <r>
      <rPr>
        <sz val="12"/>
        <rFont val="Arial"/>
        <family val="2"/>
      </rPr>
      <t>"</t>
    </r>
  </si>
  <si>
    <r>
      <t>1) If the position supports an annual program, select "</t>
    </r>
    <r>
      <rPr>
        <b/>
        <sz val="12"/>
        <rFont val="Arial"/>
        <family val="2"/>
      </rPr>
      <t>Yes</t>
    </r>
    <r>
      <rPr>
        <sz val="12"/>
        <rFont val="Arial"/>
        <family val="2"/>
      </rPr>
      <t>"</t>
    </r>
  </si>
  <si>
    <r>
      <t xml:space="preserve">This field should be limited to hours worked between January 1, 2014 and October 31, 2014.  This </t>
    </r>
    <r>
      <rPr>
        <b/>
        <u/>
        <sz val="12"/>
        <color theme="1"/>
        <rFont val="Arial"/>
        <family val="2"/>
      </rPr>
      <t>excludes</t>
    </r>
  </si>
  <si>
    <t>vacation time, statutory holiday pay and sick time.  Overtime hours can be included in the application form.</t>
  </si>
  <si>
    <r>
      <t>2) If the position supports a program that does not operate in November and December (e.g. summer only program), select "</t>
    </r>
    <r>
      <rPr>
        <b/>
        <sz val="12"/>
        <rFont val="Arial"/>
        <family val="2"/>
      </rPr>
      <t>No</t>
    </r>
    <r>
      <rPr>
        <sz val="12"/>
        <rFont val="Arial"/>
        <family val="2"/>
      </rPr>
      <t>"</t>
    </r>
  </si>
  <si>
    <t xml:space="preserve">• Annualized salary component of the enhancement = up to $1.00 per hour for hours worked, including overtime </t>
  </si>
  <si>
    <t xml:space="preserve">• Annualized benefit component of the enhancement = up to $0.175 per hour for all hours worked, including overtime or </t>
  </si>
  <si>
    <t>V3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</si>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</sst>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  <numFmt numFmtId="166" formatCode="_-&quot;$&quot;* #,##0.00_-;[Red]\-&quot;$&quot;* #,##0.00_-"/>
    <numFmt numFmtId="167" formatCode="_-&quot;$&quot;* #,##0.00_-;\-&quot;$&quot;* #,##0.00_-"/>
    <numFmt numFmtId="168" formatCode="0.0000000"/>
    <numFmt numFmtId="169" formatCode="0.00000"/>
    <numFmt numFmtId="170" formatCode="0.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8"/>
      <name val="Arial"/>
      <family val="2"/>
    </font>
    <font>
      <sz val="10"/>
      <color theme="0"/>
      <name val="Arial"/>
      <family val="2"/>
    </font>
    <font>
      <b/>
      <sz val="10"/>
      <color rgb="FF574123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b/>
      <u/>
      <sz val="12"/>
      <name val="Arial"/>
      <family val="2"/>
    </font>
    <font>
      <u/>
      <sz val="12"/>
      <color theme="1"/>
      <name val="Arial"/>
      <family val="2"/>
    </font>
    <font>
      <i/>
      <u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8"/>
      <name val="Arial"/>
      <family val="2"/>
    </font>
    <font>
      <b/>
      <i/>
      <sz val="12"/>
      <color theme="1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i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Font="1" applyFill="1" applyBorder="1"/>
    <xf numFmtId="0" fontId="3" fillId="2" borderId="4" xfId="0" applyFont="1" applyFill="1" applyBorder="1" applyProtection="1"/>
    <xf numFmtId="0" fontId="5" fillId="2" borderId="5" xfId="0" applyFont="1" applyFill="1" applyBorder="1" applyAlignment="1" applyProtection="1">
      <alignment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10" xfId="0" applyFont="1" applyFill="1" applyBorder="1" applyProtection="1"/>
    <xf numFmtId="0" fontId="8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Protection="1"/>
    <xf numFmtId="0" fontId="7" fillId="2" borderId="13" xfId="0" applyFont="1" applyFill="1" applyBorder="1" applyProtection="1"/>
    <xf numFmtId="0" fontId="7" fillId="2" borderId="14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16" xfId="0" applyFont="1" applyFill="1" applyBorder="1" applyProtection="1"/>
    <xf numFmtId="0" fontId="7" fillId="2" borderId="17" xfId="0" applyFont="1" applyFill="1" applyBorder="1" applyProtection="1"/>
    <xf numFmtId="0" fontId="7" fillId="2" borderId="11" xfId="0" applyFont="1" applyFill="1" applyBorder="1" applyProtection="1"/>
    <xf numFmtId="0" fontId="9" fillId="2" borderId="14" xfId="0" applyFont="1" applyFill="1" applyBorder="1" applyProtection="1"/>
    <xf numFmtId="0" fontId="13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10" fillId="2" borderId="5" xfId="0" applyFont="1" applyFill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wrapText="1"/>
    </xf>
    <xf numFmtId="2" fontId="6" fillId="2" borderId="0" xfId="2" applyNumberFormat="1" applyFont="1" applyFill="1" applyBorder="1" applyAlignment="1" applyProtection="1">
      <alignment horizontal="center" wrapText="1"/>
    </xf>
    <xf numFmtId="43" fontId="6" fillId="2" borderId="0" xfId="2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43" fontId="8" fillId="2" borderId="11" xfId="2" applyFont="1" applyFill="1" applyBorder="1" applyAlignment="1" applyProtection="1">
      <alignment horizontal="center" vertical="center"/>
    </xf>
    <xf numFmtId="43" fontId="7" fillId="2" borderId="0" xfId="2" applyFont="1" applyFill="1" applyBorder="1" applyProtection="1"/>
    <xf numFmtId="43" fontId="7" fillId="2" borderId="0" xfId="2" applyFont="1" applyFill="1" applyBorder="1" applyAlignment="1" applyProtection="1"/>
    <xf numFmtId="43" fontId="7" fillId="2" borderId="16" xfId="2" applyFont="1" applyFill="1" applyBorder="1" applyProtection="1"/>
    <xf numFmtId="43" fontId="7" fillId="2" borderId="11" xfId="2" applyFont="1" applyFill="1" applyBorder="1" applyProtection="1"/>
    <xf numFmtId="43" fontId="10" fillId="2" borderId="0" xfId="2" applyFont="1" applyFill="1"/>
    <xf numFmtId="43" fontId="0" fillId="0" borderId="0" xfId="2" applyFont="1"/>
    <xf numFmtId="0" fontId="11" fillId="2" borderId="0" xfId="0" applyFont="1" applyFill="1" applyBorder="1" applyProtection="1"/>
    <xf numFmtId="0" fontId="11" fillId="2" borderId="0" xfId="0" quotePrefix="1" applyFont="1" applyFill="1" applyBorder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5" fillId="2" borderId="16" xfId="0" applyFont="1" applyFill="1" applyBorder="1" applyAlignment="1" applyProtection="1">
      <alignment horizontal="right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Protection="1"/>
    <xf numFmtId="0" fontId="5" fillId="2" borderId="0" xfId="0" applyFont="1" applyFill="1" applyBorder="1" applyAlignment="1" applyProtection="1"/>
    <xf numFmtId="0" fontId="5" fillId="2" borderId="11" xfId="0" applyFont="1" applyFill="1" applyBorder="1" applyAlignment="1" applyProtection="1"/>
    <xf numFmtId="0" fontId="5" fillId="2" borderId="11" xfId="0" applyFont="1" applyFill="1" applyBorder="1" applyProtection="1"/>
    <xf numFmtId="0" fontId="5" fillId="2" borderId="13" xfId="0" applyFont="1" applyFill="1" applyBorder="1" applyProtection="1"/>
    <xf numFmtId="43" fontId="5" fillId="2" borderId="0" xfId="2" applyFont="1" applyFill="1" applyBorder="1" applyProtection="1"/>
    <xf numFmtId="0" fontId="17" fillId="2" borderId="14" xfId="0" applyFont="1" applyFill="1" applyBorder="1" applyProtection="1"/>
    <xf numFmtId="0" fontId="19" fillId="2" borderId="14" xfId="0" applyFont="1" applyFill="1" applyBorder="1" applyProtection="1"/>
    <xf numFmtId="0" fontId="19" fillId="2" borderId="14" xfId="0" quotePrefix="1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0" fontId="5" fillId="2" borderId="14" xfId="0" applyFont="1" applyFill="1" applyBorder="1" applyProtection="1"/>
    <xf numFmtId="0" fontId="5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vertical="center"/>
    </xf>
    <xf numFmtId="43" fontId="5" fillId="2" borderId="16" xfId="2" applyFont="1" applyFill="1" applyBorder="1" applyProtection="1"/>
    <xf numFmtId="0" fontId="5" fillId="2" borderId="17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43" fontId="5" fillId="2" borderId="0" xfId="2" applyFont="1" applyFill="1" applyBorder="1" applyAlignment="1" applyProtection="1">
      <alignment horizontal="center"/>
    </xf>
    <xf numFmtId="0" fontId="16" fillId="2" borderId="9" xfId="0" applyFont="1" applyFill="1" applyBorder="1" applyAlignment="1" applyProtection="1">
      <alignment wrapText="1"/>
    </xf>
    <xf numFmtId="0" fontId="16" fillId="2" borderId="13" xfId="0" applyFont="1" applyFill="1" applyBorder="1" applyAlignment="1" applyProtection="1"/>
    <xf numFmtId="0" fontId="16" fillId="2" borderId="0" xfId="0" applyFont="1" applyFill="1" applyBorder="1" applyAlignment="1" applyProtection="1"/>
    <xf numFmtId="0" fontId="16" fillId="2" borderId="16" xfId="0" applyFont="1" applyFill="1" applyBorder="1" applyAlignment="1" applyProtection="1"/>
    <xf numFmtId="164" fontId="5" fillId="2" borderId="0" xfId="0" applyNumberFormat="1" applyFont="1" applyFill="1" applyBorder="1" applyProtection="1"/>
    <xf numFmtId="0" fontId="5" fillId="2" borderId="5" xfId="0" applyFont="1" applyFill="1" applyBorder="1" applyProtection="1"/>
    <xf numFmtId="0" fontId="5" fillId="2" borderId="10" xfId="0" applyFont="1" applyFill="1" applyBorder="1" applyProtection="1"/>
    <xf numFmtId="43" fontId="5" fillId="2" borderId="11" xfId="2" applyFont="1" applyFill="1" applyBorder="1" applyProtection="1"/>
    <xf numFmtId="164" fontId="5" fillId="2" borderId="11" xfId="0" applyNumberFormat="1" applyFont="1" applyFill="1" applyBorder="1" applyProtection="1"/>
    <xf numFmtId="164" fontId="5" fillId="2" borderId="12" xfId="0" applyNumberFormat="1" applyFont="1" applyFill="1" applyBorder="1" applyProtection="1"/>
    <xf numFmtId="0" fontId="16" fillId="2" borderId="13" xfId="0" applyFont="1" applyFill="1" applyBorder="1" applyProtection="1"/>
    <xf numFmtId="0" fontId="5" fillId="3" borderId="0" xfId="0" applyFont="1" applyFill="1" applyBorder="1" applyAlignment="1" applyProtection="1">
      <protection locked="0"/>
    </xf>
    <xf numFmtId="0" fontId="0" fillId="2" borderId="0" xfId="0" applyFont="1" applyFill="1"/>
    <xf numFmtId="0" fontId="18" fillId="2" borderId="0" xfId="0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Protection="1"/>
    <xf numFmtId="0" fontId="0" fillId="2" borderId="8" xfId="0" applyFont="1" applyFill="1" applyBorder="1" applyProtection="1"/>
    <xf numFmtId="44" fontId="0" fillId="0" borderId="0" xfId="1" applyFont="1"/>
    <xf numFmtId="44" fontId="0" fillId="0" borderId="0" xfId="1" applyFont="1" applyFill="1"/>
    <xf numFmtId="0" fontId="16" fillId="6" borderId="9" xfId="0" applyFont="1" applyFill="1" applyBorder="1" applyAlignment="1" applyProtection="1">
      <alignment wrapText="1"/>
    </xf>
    <xf numFmtId="44" fontId="0" fillId="0" borderId="0" xfId="0" applyNumberFormat="1"/>
    <xf numFmtId="0" fontId="7" fillId="2" borderId="0" xfId="0" applyFont="1" applyFill="1" applyBorder="1" applyAlignment="1" applyProtection="1">
      <alignment vertical="center"/>
    </xf>
    <xf numFmtId="0" fontId="0" fillId="0" borderId="0" xfId="0" quotePrefix="1" applyFont="1"/>
    <xf numFmtId="43" fontId="0" fillId="0" borderId="0" xfId="0" applyNumberFormat="1"/>
    <xf numFmtId="44" fontId="0" fillId="0" borderId="0" xfId="0" applyNumberFormat="1" applyFont="1" applyFill="1"/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2" borderId="0" xfId="0" applyFont="1" applyFill="1" applyBorder="1" applyAlignment="1" applyProtection="1">
      <alignment horizontal="center" wrapText="1"/>
    </xf>
    <xf numFmtId="166" fontId="5" fillId="2" borderId="0" xfId="1" applyNumberFormat="1" applyFont="1" applyFill="1" applyBorder="1" applyAlignment="1" applyProtection="1">
      <alignment horizontal="right" wrapText="1"/>
    </xf>
    <xf numFmtId="43" fontId="5" fillId="2" borderId="0" xfId="2" applyFont="1" applyFill="1" applyBorder="1" applyAlignment="1" applyProtection="1">
      <alignment horizontal="center" wrapText="1"/>
    </xf>
    <xf numFmtId="44" fontId="5" fillId="2" borderId="0" xfId="1" applyFont="1" applyFill="1" applyBorder="1" applyAlignment="1" applyProtection="1">
      <alignment horizont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Protection="1"/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wrapText="1"/>
    </xf>
    <xf numFmtId="0" fontId="16" fillId="2" borderId="4" xfId="0" applyFont="1" applyFill="1" applyBorder="1" applyProtection="1"/>
    <xf numFmtId="0" fontId="16" fillId="2" borderId="4" xfId="0" applyFont="1" applyFill="1" applyBorder="1" applyAlignment="1" applyProtection="1"/>
    <xf numFmtId="0" fontId="20" fillId="2" borderId="4" xfId="0" applyFont="1" applyFill="1" applyBorder="1" applyAlignment="1" applyProtection="1"/>
    <xf numFmtId="0" fontId="0" fillId="2" borderId="6" xfId="0" applyFont="1" applyFill="1" applyBorder="1" applyProtection="1"/>
    <xf numFmtId="0" fontId="21" fillId="2" borderId="4" xfId="0" applyFont="1" applyFill="1" applyBorder="1" applyProtection="1"/>
    <xf numFmtId="0" fontId="12" fillId="2" borderId="0" xfId="0" quotePrefix="1" applyFont="1" applyFill="1" applyAlignment="1" applyProtection="1">
      <alignment horizontal="left" vertical="center" indent="3"/>
    </xf>
    <xf numFmtId="0" fontId="5" fillId="2" borderId="34" xfId="0" applyFont="1" applyFill="1" applyBorder="1" applyProtection="1"/>
    <xf numFmtId="0" fontId="22" fillId="2" borderId="0" xfId="0" applyFont="1" applyFill="1" applyBorder="1" applyAlignment="1" applyProtection="1">
      <alignment vertical="center"/>
    </xf>
    <xf numFmtId="0" fontId="7" fillId="2" borderId="9" xfId="0" applyFont="1" applyFill="1" applyBorder="1" applyProtection="1"/>
    <xf numFmtId="0" fontId="0" fillId="0" borderId="0" xfId="0" applyFill="1" applyBorder="1"/>
    <xf numFmtId="0" fontId="23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43" fontId="0" fillId="2" borderId="0" xfId="2" applyFont="1" applyFill="1"/>
    <xf numFmtId="0" fontId="0" fillId="2" borderId="0" xfId="0" applyFont="1" applyFill="1" applyAlignment="1">
      <alignment horizontal="center"/>
    </xf>
    <xf numFmtId="43" fontId="0" fillId="2" borderId="0" xfId="0" applyNumberFormat="1" applyFont="1" applyFill="1"/>
    <xf numFmtId="0" fontId="0" fillId="2" borderId="0" xfId="0" applyFont="1" applyFill="1" applyBorder="1"/>
    <xf numFmtId="44" fontId="0" fillId="0" borderId="0" xfId="0" applyNumberFormat="1" applyFont="1"/>
    <xf numFmtId="0" fontId="5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indent="2"/>
    </xf>
    <xf numFmtId="0" fontId="5" fillId="2" borderId="0" xfId="0" applyFont="1" applyFill="1" applyBorder="1" applyAlignment="1" applyProtection="1">
      <alignment horizontal="right"/>
    </xf>
    <xf numFmtId="0" fontId="5" fillId="2" borderId="11" xfId="0" applyFont="1" applyFill="1" applyBorder="1" applyAlignment="1" applyProtection="1">
      <alignment horizontal="right"/>
    </xf>
    <xf numFmtId="0" fontId="5" fillId="2" borderId="17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left" vertical="center" indent="3"/>
    </xf>
    <xf numFmtId="0" fontId="5" fillId="2" borderId="14" xfId="0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 applyProtection="1">
      <alignment horizontal="left" indent="2"/>
    </xf>
    <xf numFmtId="0" fontId="5" fillId="2" borderId="13" xfId="0" applyFont="1" applyFill="1" applyBorder="1" applyAlignment="1" applyProtection="1">
      <alignment horizontal="left" vertical="center" indent="3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/>
    <xf numFmtId="0" fontId="20" fillId="2" borderId="13" xfId="0" applyFont="1" applyFill="1" applyBorder="1" applyAlignment="1" applyProtection="1"/>
    <xf numFmtId="0" fontId="20" fillId="2" borderId="0" xfId="0" applyFont="1" applyFill="1" applyBorder="1" applyAlignment="1" applyProtection="1"/>
    <xf numFmtId="10" fontId="11" fillId="2" borderId="14" xfId="3" applyNumberFormat="1" applyFont="1" applyFill="1" applyBorder="1" applyAlignment="1" applyProtection="1">
      <alignment horizontal="center"/>
    </xf>
    <xf numFmtId="44" fontId="5" fillId="2" borderId="13" xfId="0" applyNumberFormat="1" applyFont="1" applyFill="1" applyBorder="1" applyAlignment="1" applyProtection="1">
      <alignment horizontal="left" vertical="center" indent="3"/>
    </xf>
    <xf numFmtId="0" fontId="19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indent="2"/>
    </xf>
    <xf numFmtId="0" fontId="5" fillId="2" borderId="0" xfId="0" applyFont="1" applyFill="1" applyBorder="1" applyAlignment="1" applyProtection="1">
      <alignment horizontal="left" vertical="center" indent="2"/>
    </xf>
    <xf numFmtId="0" fontId="0" fillId="2" borderId="31" xfId="0" applyFill="1" applyBorder="1" applyAlignment="1"/>
    <xf numFmtId="0" fontId="0" fillId="2" borderId="32" xfId="0" applyFill="1" applyBorder="1" applyAlignment="1"/>
    <xf numFmtId="2" fontId="0" fillId="0" borderId="2" xfId="3" applyNumberFormat="1" applyFont="1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2" fontId="0" fillId="0" borderId="7" xfId="3" applyNumberFormat="1" applyFont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170" fontId="0" fillId="0" borderId="46" xfId="3" applyNumberFormat="1" applyFont="1" applyBorder="1" applyAlignment="1">
      <alignment horizontal="center"/>
    </xf>
    <xf numFmtId="170" fontId="0" fillId="0" borderId="47" xfId="3" applyNumberFormat="1" applyFont="1" applyBorder="1" applyAlignment="1">
      <alignment horizontal="center"/>
    </xf>
    <xf numFmtId="168" fontId="0" fillId="0" borderId="0" xfId="0" applyNumberFormat="1"/>
    <xf numFmtId="169" fontId="0" fillId="0" borderId="45" xfId="3" applyNumberFormat="1" applyFont="1" applyBorder="1" applyAlignment="1">
      <alignment horizontal="center"/>
    </xf>
    <xf numFmtId="0" fontId="15" fillId="2" borderId="0" xfId="0" applyFont="1" applyFill="1" applyBorder="1" applyAlignment="1" applyProtection="1">
      <alignment vertical="center"/>
    </xf>
    <xf numFmtId="0" fontId="5" fillId="2" borderId="0" xfId="0" applyFont="1" applyFill="1"/>
    <xf numFmtId="0" fontId="29" fillId="2" borderId="0" xfId="0" applyFont="1" applyFill="1"/>
    <xf numFmtId="0" fontId="4" fillId="2" borderId="0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 indent="1"/>
    </xf>
    <xf numFmtId="0" fontId="29" fillId="2" borderId="0" xfId="0" applyFont="1" applyFill="1" applyAlignment="1">
      <alignment horizontal="left" vertical="center" indent="4"/>
    </xf>
    <xf numFmtId="0" fontId="30" fillId="2" borderId="0" xfId="0" applyFont="1" applyFill="1"/>
    <xf numFmtId="0" fontId="31" fillId="2" borderId="0" xfId="0" applyFont="1" applyFill="1" applyAlignment="1">
      <alignment vertical="center"/>
    </xf>
    <xf numFmtId="0" fontId="31" fillId="2" borderId="0" xfId="0" applyFont="1" applyFill="1" applyAlignment="1"/>
    <xf numFmtId="0" fontId="29" fillId="2" borderId="0" xfId="0" applyFont="1" applyFill="1" applyAlignment="1"/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horizontal="left" wrapText="1"/>
    </xf>
    <xf numFmtId="0" fontId="29" fillId="2" borderId="40" xfId="0" applyFont="1" applyFill="1" applyBorder="1" applyAlignment="1">
      <alignment vertical="center"/>
    </xf>
    <xf numFmtId="0" fontId="29" fillId="2" borderId="42" xfId="0" applyFont="1" applyFill="1" applyBorder="1" applyAlignment="1">
      <alignment vertical="center"/>
    </xf>
    <xf numFmtId="0" fontId="31" fillId="2" borderId="0" xfId="0" applyFont="1" applyFill="1"/>
    <xf numFmtId="0" fontId="31" fillId="2" borderId="0" xfId="0" applyFont="1" applyFill="1" applyAlignment="1">
      <alignment horizontal="left" vertical="center" indent="1"/>
    </xf>
    <xf numFmtId="0" fontId="29" fillId="2" borderId="0" xfId="0" applyFont="1" applyFill="1" applyAlignment="1">
      <alignment horizontal="left" vertical="center" indent="5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indent="15"/>
    </xf>
    <xf numFmtId="0" fontId="5" fillId="7" borderId="4" xfId="0" applyFont="1" applyFill="1" applyBorder="1" applyAlignment="1" applyProtection="1">
      <alignment horizontal="left" vertical="center"/>
    </xf>
    <xf numFmtId="0" fontId="19" fillId="2" borderId="4" xfId="0" applyFont="1" applyFill="1" applyBorder="1" applyProtection="1"/>
    <xf numFmtId="0" fontId="31" fillId="2" borderId="0" xfId="0" applyFont="1" applyFill="1" applyAlignment="1">
      <alignment vertical="center" wrapText="1"/>
    </xf>
    <xf numFmtId="10" fontId="29" fillId="2" borderId="41" xfId="0" applyNumberFormat="1" applyFont="1" applyFill="1" applyBorder="1" applyAlignment="1">
      <alignment horizontal="left" vertical="center" wrapText="1"/>
    </xf>
    <xf numFmtId="10" fontId="29" fillId="2" borderId="44" xfId="0" applyNumberFormat="1" applyFont="1" applyFill="1" applyBorder="1" applyAlignment="1">
      <alignment horizontal="left" vertical="center" wrapText="1"/>
    </xf>
    <xf numFmtId="0" fontId="35" fillId="2" borderId="37" xfId="0" applyFont="1" applyFill="1" applyBorder="1" applyAlignment="1">
      <alignment vertical="center"/>
    </xf>
    <xf numFmtId="0" fontId="31" fillId="2" borderId="38" xfId="0" applyFont="1" applyFill="1" applyBorder="1" applyAlignment="1">
      <alignment vertical="center" wrapText="1"/>
    </xf>
    <xf numFmtId="0" fontId="31" fillId="2" borderId="4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/>
    </xf>
    <xf numFmtId="0" fontId="31" fillId="2" borderId="43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0" fontId="29" fillId="0" borderId="0" xfId="0" applyNumberFormat="1" applyFont="1" applyFill="1" applyBorder="1" applyAlignment="1">
      <alignment vertical="center" wrapText="1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 wrapText="1"/>
    </xf>
    <xf numFmtId="0" fontId="16" fillId="2" borderId="19" xfId="0" applyFont="1" applyFill="1" applyBorder="1" applyAlignment="1" applyProtection="1">
      <alignment horizontal="left" vertical="center" indent="25"/>
    </xf>
    <xf numFmtId="0" fontId="29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43" fontId="5" fillId="2" borderId="2" xfId="2" applyFont="1" applyFill="1" applyBorder="1" applyProtection="1"/>
    <xf numFmtId="0" fontId="5" fillId="2" borderId="3" xfId="0" applyFont="1" applyFill="1" applyBorder="1" applyProtection="1"/>
    <xf numFmtId="0" fontId="3" fillId="2" borderId="0" xfId="0" applyFont="1" applyFill="1"/>
    <xf numFmtId="0" fontId="28" fillId="2" borderId="0" xfId="0" applyFont="1" applyFill="1" applyBorder="1" applyAlignment="1" applyProtection="1">
      <alignment horizontal="center" vertical="center"/>
    </xf>
    <xf numFmtId="43" fontId="28" fillId="2" borderId="0" xfId="2" applyFont="1" applyFill="1" applyBorder="1" applyAlignment="1" applyProtection="1">
      <alignment horizontal="center" vertical="center"/>
    </xf>
    <xf numFmtId="0" fontId="28" fillId="2" borderId="11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/>
    </xf>
    <xf numFmtId="0" fontId="23" fillId="2" borderId="0" xfId="0" applyFont="1" applyFill="1" applyBorder="1"/>
    <xf numFmtId="0" fontId="29" fillId="2" borderId="36" xfId="0" applyFont="1" applyFill="1" applyBorder="1"/>
    <xf numFmtId="0" fontId="5" fillId="2" borderId="36" xfId="0" applyFont="1" applyFill="1" applyBorder="1" applyAlignment="1">
      <alignment wrapText="1"/>
    </xf>
    <xf numFmtId="0" fontId="5" fillId="2" borderId="36" xfId="0" applyFont="1" applyFill="1" applyBorder="1" applyAlignment="1">
      <alignment vertical="center"/>
    </xf>
    <xf numFmtId="0" fontId="29" fillId="2" borderId="45" xfId="0" applyFont="1" applyFill="1" applyBorder="1" applyAlignment="1">
      <alignment vertical="center"/>
    </xf>
    <xf numFmtId="0" fontId="29" fillId="2" borderId="47" xfId="0" applyFont="1" applyFill="1" applyBorder="1" applyAlignment="1">
      <alignment vertical="center"/>
    </xf>
    <xf numFmtId="43" fontId="5" fillId="2" borderId="36" xfId="2" applyFont="1" applyFill="1" applyBorder="1"/>
    <xf numFmtId="0" fontId="35" fillId="2" borderId="3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0" fillId="2" borderId="2" xfId="0" applyFont="1" applyFill="1" applyBorder="1"/>
    <xf numFmtId="0" fontId="5" fillId="3" borderId="16" xfId="0" applyFont="1" applyFill="1" applyBorder="1" applyAlignment="1" applyProtection="1"/>
    <xf numFmtId="0" fontId="5" fillId="3" borderId="18" xfId="0" applyFont="1" applyFill="1" applyBorder="1" applyAlignment="1" applyProtection="1"/>
    <xf numFmtId="2" fontId="24" fillId="3" borderId="18" xfId="0" applyNumberFormat="1" applyFont="1" applyFill="1" applyBorder="1" applyAlignment="1" applyProtection="1"/>
    <xf numFmtId="0" fontId="14" fillId="3" borderId="18" xfId="4" applyFont="1" applyFill="1" applyBorder="1" applyAlignment="1" applyProtection="1"/>
    <xf numFmtId="0" fontId="29" fillId="2" borderId="0" xfId="0" applyFont="1" applyFill="1" applyBorder="1" applyAlignment="1" applyProtection="1">
      <alignment horizontal="left" vertical="center" indent="2"/>
    </xf>
    <xf numFmtId="0" fontId="29" fillId="2" borderId="0" xfId="0" applyFont="1" applyFill="1" applyBorder="1" applyAlignment="1" applyProtection="1">
      <alignment horizontal="left" indent="2"/>
    </xf>
    <xf numFmtId="0" fontId="32" fillId="2" borderId="0" xfId="0" applyFont="1" applyFill="1" applyBorder="1" applyAlignment="1" applyProtection="1">
      <alignment vertical="center"/>
    </xf>
    <xf numFmtId="0" fontId="29" fillId="3" borderId="16" xfId="0" applyFont="1" applyFill="1" applyBorder="1" applyAlignment="1" applyProtection="1">
      <protection locked="0"/>
    </xf>
    <xf numFmtId="0" fontId="29" fillId="3" borderId="18" xfId="0" applyFont="1" applyFill="1" applyBorder="1" applyAlignment="1" applyProtection="1">
      <protection locked="0"/>
    </xf>
    <xf numFmtId="0" fontId="31" fillId="3" borderId="18" xfId="0" applyNumberFormat="1" applyFont="1" applyFill="1" applyBorder="1" applyAlignment="1" applyProtection="1">
      <alignment horizontal="left"/>
      <protection locked="0"/>
    </xf>
    <xf numFmtId="0" fontId="29" fillId="2" borderId="0" xfId="0" applyFont="1" applyFill="1" applyBorder="1" applyProtection="1"/>
    <xf numFmtId="0" fontId="29" fillId="2" borderId="0" xfId="0" applyFont="1" applyFill="1" applyBorder="1" applyAlignment="1" applyProtection="1">
      <alignment vertical="center"/>
    </xf>
    <xf numFmtId="0" fontId="29" fillId="3" borderId="16" xfId="0" applyFont="1" applyFill="1" applyBorder="1" applyAlignment="1" applyProtection="1">
      <alignment horizontal="center" vertical="center"/>
      <protection locked="0"/>
    </xf>
    <xf numFmtId="0" fontId="29" fillId="3" borderId="18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vertical="center"/>
    </xf>
    <xf numFmtId="2" fontId="29" fillId="2" borderId="18" xfId="3" applyNumberFormat="1" applyFont="1" applyFill="1" applyBorder="1" applyAlignment="1" applyProtection="1">
      <alignment horizontal="center" vertical="center"/>
    </xf>
    <xf numFmtId="0" fontId="32" fillId="2" borderId="35" xfId="0" applyFont="1" applyFill="1" applyBorder="1" applyAlignment="1" applyProtection="1">
      <alignment horizontal="left" indent="2"/>
    </xf>
    <xf numFmtId="43" fontId="29" fillId="2" borderId="0" xfId="2" applyFont="1" applyFill="1" applyBorder="1" applyProtection="1"/>
    <xf numFmtId="0" fontId="29" fillId="2" borderId="13" xfId="0" applyFont="1" applyFill="1" applyBorder="1" applyAlignment="1" applyProtection="1">
      <alignment horizontal="left" vertical="center" indent="3"/>
    </xf>
    <xf numFmtId="43" fontId="29" fillId="2" borderId="0" xfId="2" applyFont="1" applyFill="1" applyBorder="1" applyAlignment="1" applyProtection="1">
      <alignment vertical="center"/>
    </xf>
    <xf numFmtId="10" fontId="31" fillId="3" borderId="36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Border="1" applyAlignment="1" applyProtection="1">
      <alignment vertical="center"/>
    </xf>
    <xf numFmtId="0" fontId="29" fillId="2" borderId="35" xfId="0" applyFont="1" applyFill="1" applyBorder="1" applyAlignment="1" applyProtection="1">
      <alignment horizontal="left" vertical="center" indent="3"/>
    </xf>
    <xf numFmtId="0" fontId="32" fillId="2" borderId="35" xfId="0" applyFont="1" applyFill="1" applyBorder="1" applyAlignment="1" applyProtection="1">
      <alignment horizontal="left" vertical="center" indent="3"/>
    </xf>
    <xf numFmtId="10" fontId="32" fillId="2" borderId="36" xfId="3" applyNumberFormat="1" applyFont="1" applyFill="1" applyBorder="1" applyAlignment="1" applyProtection="1">
      <alignment horizontal="center"/>
    </xf>
    <xf numFmtId="0" fontId="32" fillId="2" borderId="18" xfId="0" applyFont="1" applyFill="1" applyBorder="1" applyAlignment="1" applyProtection="1">
      <alignment vertical="center"/>
    </xf>
    <xf numFmtId="0" fontId="32" fillId="2" borderId="18" xfId="0" applyFont="1" applyFill="1" applyBorder="1" applyAlignment="1" applyProtection="1">
      <alignment vertical="center" wrapText="1"/>
    </xf>
    <xf numFmtId="0" fontId="32" fillId="2" borderId="20" xfId="0" applyFont="1" applyFill="1" applyBorder="1" applyAlignment="1" applyProtection="1">
      <alignment vertical="center" wrapText="1"/>
    </xf>
    <xf numFmtId="0" fontId="32" fillId="2" borderId="20" xfId="0" applyFont="1" applyFill="1" applyBorder="1" applyAlignment="1" applyProtection="1">
      <alignment vertical="center"/>
    </xf>
    <xf numFmtId="0" fontId="32" fillId="2" borderId="20" xfId="0" applyFont="1" applyFill="1" applyBorder="1" applyAlignment="1" applyProtection="1">
      <alignment horizontal="center" vertical="center" wrapText="1"/>
    </xf>
    <xf numFmtId="0" fontId="32" fillId="2" borderId="9" xfId="0" applyFont="1" applyFill="1" applyBorder="1" applyAlignment="1" applyProtection="1">
      <alignment horizontal="center" vertical="center" wrapText="1"/>
    </xf>
    <xf numFmtId="0" fontId="32" fillId="2" borderId="22" xfId="0" applyFont="1" applyFill="1" applyBorder="1" applyAlignment="1" applyProtection="1">
      <alignment horizontal="center" vertical="center" wrapText="1"/>
    </xf>
    <xf numFmtId="43" fontId="32" fillId="2" borderId="22" xfId="2" applyFont="1" applyFill="1" applyBorder="1" applyAlignment="1" applyProtection="1">
      <alignment horizontal="center" vertical="center" wrapText="1"/>
    </xf>
    <xf numFmtId="0" fontId="33" fillId="2" borderId="9" xfId="0" applyFont="1" applyFill="1" applyBorder="1" applyAlignment="1" applyProtection="1">
      <alignment horizontal="center" vertical="center" wrapText="1"/>
    </xf>
    <xf numFmtId="0" fontId="32" fillId="6" borderId="19" xfId="0" applyFont="1" applyFill="1" applyBorder="1" applyAlignment="1" applyProtection="1">
      <alignment wrapText="1"/>
    </xf>
    <xf numFmtId="0" fontId="32" fillId="6" borderId="18" xfId="0" applyFont="1" applyFill="1" applyBorder="1" applyAlignment="1" applyProtection="1">
      <alignment wrapText="1"/>
    </xf>
    <xf numFmtId="0" fontId="32" fillId="6" borderId="20" xfId="0" applyFont="1" applyFill="1" applyBorder="1" applyAlignment="1" applyProtection="1">
      <alignment wrapText="1"/>
    </xf>
    <xf numFmtId="0" fontId="32" fillId="6" borderId="20" xfId="0" applyFont="1" applyFill="1" applyBorder="1" applyAlignment="1" applyProtection="1">
      <alignment horizontal="center" wrapText="1"/>
    </xf>
    <xf numFmtId="0" fontId="32" fillId="6" borderId="9" xfId="0" applyFont="1" applyFill="1" applyBorder="1" applyAlignment="1" applyProtection="1">
      <alignment horizontal="center" wrapText="1"/>
    </xf>
    <xf numFmtId="0" fontId="32" fillId="6" borderId="0" xfId="0" applyFont="1" applyFill="1" applyBorder="1" applyAlignment="1" applyProtection="1">
      <alignment horizontal="center" wrapText="1"/>
    </xf>
    <xf numFmtId="43" fontId="32" fillId="6" borderId="0" xfId="2" applyFont="1" applyFill="1" applyBorder="1" applyAlignment="1" applyProtection="1">
      <alignment horizontal="center" wrapText="1"/>
    </xf>
    <xf numFmtId="0" fontId="29" fillId="3" borderId="19" xfId="0" applyFont="1" applyFill="1" applyBorder="1" applyAlignment="1" applyProtection="1">
      <protection locked="0"/>
    </xf>
    <xf numFmtId="0" fontId="29" fillId="3" borderId="18" xfId="0" applyFont="1" applyFill="1" applyBorder="1" applyAlignment="1" applyProtection="1"/>
    <xf numFmtId="0" fontId="29" fillId="3" borderId="20" xfId="0" applyFont="1" applyFill="1" applyBorder="1" applyAlignment="1" applyProtection="1"/>
    <xf numFmtId="0" fontId="29" fillId="3" borderId="20" xfId="0" applyFont="1" applyFill="1" applyBorder="1" applyAlignment="1" applyProtection="1">
      <alignment horizontal="left"/>
      <protection locked="0"/>
    </xf>
    <xf numFmtId="0" fontId="29" fillId="3" borderId="9" xfId="0" applyFont="1" applyFill="1" applyBorder="1" applyAlignment="1" applyProtection="1">
      <alignment horizontal="left"/>
      <protection locked="0"/>
    </xf>
    <xf numFmtId="1" fontId="39" fillId="2" borderId="0" xfId="0" applyNumberFormat="1" applyFont="1" applyFill="1"/>
    <xf numFmtId="44" fontId="29" fillId="3" borderId="9" xfId="1" applyFont="1" applyFill="1" applyBorder="1" applyProtection="1">
      <protection locked="0"/>
    </xf>
    <xf numFmtId="9" fontId="29" fillId="3" borderId="9" xfId="3" applyFont="1" applyFill="1" applyBorder="1" applyAlignment="1" applyProtection="1">
      <alignment horizontal="center"/>
      <protection locked="0"/>
    </xf>
    <xf numFmtId="0" fontId="29" fillId="2" borderId="9" xfId="0" applyFont="1" applyFill="1" applyBorder="1" applyAlignment="1" applyProtection="1">
      <alignment horizontal="center" wrapText="1"/>
    </xf>
    <xf numFmtId="166" fontId="29" fillId="2" borderId="9" xfId="1" applyNumberFormat="1" applyFont="1" applyFill="1" applyBorder="1" applyAlignment="1" applyProtection="1">
      <alignment horizontal="center" wrapText="1"/>
    </xf>
    <xf numFmtId="43" fontId="39" fillId="2" borderId="0" xfId="2" applyFont="1" applyFill="1"/>
    <xf numFmtId="44" fontId="29" fillId="2" borderId="9" xfId="1" applyFont="1" applyFill="1" applyBorder="1" applyAlignment="1" applyProtection="1">
      <alignment horizontal="center"/>
    </xf>
    <xf numFmtId="9" fontId="29" fillId="3" borderId="9" xfId="3" applyNumberFormat="1" applyFont="1" applyFill="1" applyBorder="1" applyAlignment="1" applyProtection="1">
      <alignment horizontal="center"/>
      <protection locked="0"/>
    </xf>
    <xf numFmtId="0" fontId="29" fillId="3" borderId="19" xfId="0" applyFont="1" applyFill="1" applyBorder="1" applyAlignment="1" applyProtection="1">
      <alignment horizontal="left"/>
      <protection locked="0"/>
    </xf>
    <xf numFmtId="0" fontId="29" fillId="3" borderId="18" xfId="0" applyFont="1" applyFill="1" applyBorder="1" applyAlignment="1" applyProtection="1">
      <alignment horizontal="left"/>
    </xf>
    <xf numFmtId="0" fontId="29" fillId="3" borderId="20" xfId="0" applyFont="1" applyFill="1" applyBorder="1" applyAlignment="1" applyProtection="1">
      <alignment horizontal="left"/>
    </xf>
    <xf numFmtId="166" fontId="29" fillId="2" borderId="22" xfId="1" applyNumberFormat="1" applyFont="1" applyFill="1" applyBorder="1" applyAlignment="1" applyProtection="1">
      <alignment horizontal="center" wrapText="1"/>
    </xf>
    <xf numFmtId="44" fontId="29" fillId="2" borderId="22" xfId="1" applyFont="1" applyFill="1" applyBorder="1" applyAlignment="1" applyProtection="1">
      <alignment horizontal="center"/>
    </xf>
    <xf numFmtId="0" fontId="29" fillId="2" borderId="10" xfId="0" applyFont="1" applyFill="1" applyBorder="1" applyProtection="1"/>
    <xf numFmtId="0" fontId="29" fillId="2" borderId="11" xfId="0" applyFont="1" applyFill="1" applyBorder="1" applyProtection="1"/>
    <xf numFmtId="0" fontId="33" fillId="2" borderId="27" xfId="0" applyFont="1" applyFill="1" applyBorder="1" applyAlignment="1">
      <alignment horizontal="left" indent="1"/>
    </xf>
    <xf numFmtId="0" fontId="33" fillId="2" borderId="0" xfId="0" applyFont="1" applyFill="1" applyBorder="1" applyAlignment="1"/>
    <xf numFmtId="0" fontId="31" fillId="2" borderId="0" xfId="0" applyFont="1" applyFill="1" applyBorder="1" applyAlignment="1">
      <alignment horizontal="left" wrapText="1"/>
    </xf>
    <xf numFmtId="0" fontId="35" fillId="2" borderId="0" xfId="0" applyFont="1" applyFill="1" applyBorder="1" applyAlignment="1">
      <alignment wrapText="1"/>
    </xf>
    <xf numFmtId="0" fontId="35" fillId="2" borderId="21" xfId="0" applyFont="1" applyFill="1" applyBorder="1" applyAlignment="1">
      <alignment wrapText="1"/>
    </xf>
    <xf numFmtId="0" fontId="31" fillId="2" borderId="27" xfId="0" applyFont="1" applyFill="1" applyBorder="1" applyAlignment="1">
      <alignment horizontal="left" indent="2"/>
    </xf>
    <xf numFmtId="0" fontId="31" fillId="2" borderId="0" xfId="0" applyFont="1" applyFill="1" applyBorder="1" applyAlignment="1">
      <alignment horizontal="left" indent="1"/>
    </xf>
    <xf numFmtId="0" fontId="31" fillId="2" borderId="21" xfId="0" applyFont="1" applyFill="1" applyBorder="1" applyAlignment="1">
      <alignment horizontal="left" indent="1"/>
    </xf>
    <xf numFmtId="0" fontId="31" fillId="3" borderId="23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 vertical="center"/>
    </xf>
    <xf numFmtId="0" fontId="29" fillId="3" borderId="23" xfId="0" applyFont="1" applyFill="1" applyBorder="1" applyAlignment="1" applyProtection="1">
      <alignment horizontal="center" vertical="center"/>
      <protection locked="0"/>
    </xf>
    <xf numFmtId="0" fontId="31" fillId="2" borderId="21" xfId="0" applyFont="1" applyFill="1" applyBorder="1" applyAlignment="1" applyProtection="1">
      <alignment horizontal="center" vertical="center"/>
    </xf>
    <xf numFmtId="2" fontId="29" fillId="2" borderId="48" xfId="3" applyNumberFormat="1" applyFont="1" applyFill="1" applyBorder="1" applyAlignment="1" applyProtection="1">
      <alignment horizontal="center" vertical="center"/>
    </xf>
    <xf numFmtId="9" fontId="31" fillId="2" borderId="21" xfId="3" applyFont="1" applyFill="1" applyBorder="1" applyAlignment="1" applyProtection="1">
      <alignment horizontal="center" vertical="center"/>
    </xf>
    <xf numFmtId="165" fontId="31" fillId="2" borderId="21" xfId="2" applyNumberFormat="1" applyFont="1" applyFill="1" applyBorder="1" applyAlignment="1" applyProtection="1">
      <alignment horizontal="center"/>
    </xf>
    <xf numFmtId="165" fontId="31" fillId="2" borderId="21" xfId="2" applyNumberFormat="1" applyFont="1" applyFill="1" applyBorder="1" applyAlignment="1" applyProtection="1">
      <alignment horizontal="center" vertical="center"/>
    </xf>
    <xf numFmtId="0" fontId="32" fillId="2" borderId="13" xfId="0" applyFont="1" applyFill="1" applyBorder="1" applyAlignment="1" applyProtection="1"/>
    <xf numFmtId="0" fontId="32" fillId="2" borderId="0" xfId="0" applyFont="1" applyFill="1" applyBorder="1" applyAlignment="1" applyProtection="1"/>
    <xf numFmtId="0" fontId="29" fillId="2" borderId="0" xfId="0" applyFont="1" applyFill="1" applyBorder="1" applyAlignment="1" applyProtection="1"/>
    <xf numFmtId="0" fontId="32" fillId="2" borderId="15" xfId="0" applyFont="1" applyFill="1" applyBorder="1" applyAlignment="1" applyProtection="1"/>
    <xf numFmtId="0" fontId="32" fillId="2" borderId="16" xfId="0" applyFont="1" applyFill="1" applyBorder="1" applyAlignment="1" applyProtection="1"/>
    <xf numFmtId="0" fontId="32" fillId="2" borderId="13" xfId="0" applyFont="1" applyFill="1" applyBorder="1" applyAlignment="1" applyProtection="1">
      <alignment horizontal="left" indent="2"/>
    </xf>
    <xf numFmtId="0" fontId="29" fillId="2" borderId="0" xfId="0" applyFont="1" applyFill="1" applyBorder="1" applyAlignment="1" applyProtection="1">
      <alignment horizontal="right"/>
    </xf>
    <xf numFmtId="0" fontId="29" fillId="2" borderId="0" xfId="0" applyFont="1" applyFill="1" applyBorder="1" applyAlignment="1" applyProtection="1">
      <alignment horizontal="left" indent="2"/>
    </xf>
    <xf numFmtId="43" fontId="29" fillId="2" borderId="9" xfId="2" applyFont="1" applyFill="1" applyBorder="1" applyAlignment="1" applyProtection="1">
      <alignment horizontal="center" wrapText="1"/>
    </xf>
    <xf numFmtId="43" fontId="29" fillId="2" borderId="9" xfId="2" applyFont="1" applyFill="1" applyBorder="1" applyAlignment="1" applyProtection="1">
      <alignment horizontal="center"/>
    </xf>
    <xf numFmtId="167" fontId="29" fillId="2" borderId="9" xfId="1" applyNumberFormat="1" applyFont="1" applyFill="1" applyBorder="1" applyAlignment="1" applyProtection="1">
      <alignment horizontal="center" wrapText="1"/>
    </xf>
    <xf numFmtId="0" fontId="29" fillId="2" borderId="13" xfId="0" applyFont="1" applyFill="1" applyBorder="1" applyAlignment="1" applyProtection="1"/>
    <xf numFmtId="0" fontId="40" fillId="2" borderId="15" xfId="0" applyFont="1" applyFill="1" applyBorder="1" applyAlignment="1" applyProtection="1"/>
    <xf numFmtId="0" fontId="40" fillId="2" borderId="16" xfId="0" applyFont="1" applyFill="1" applyBorder="1" applyAlignment="1" applyProtection="1"/>
    <xf numFmtId="0" fontId="32" fillId="2" borderId="16" xfId="0" applyFont="1" applyFill="1" applyBorder="1" applyAlignment="1" applyProtection="1">
      <alignment horizontal="right"/>
    </xf>
    <xf numFmtId="0" fontId="32" fillId="2" borderId="16" xfId="0" applyFont="1" applyFill="1" applyBorder="1" applyAlignment="1" applyProtection="1">
      <alignment horizontal="left" indent="2"/>
    </xf>
    <xf numFmtId="43" fontId="32" fillId="2" borderId="18" xfId="2" applyFont="1" applyFill="1" applyBorder="1" applyAlignment="1" applyProtection="1">
      <alignment horizontal="left" wrapText="1" indent="2"/>
    </xf>
    <xf numFmtId="0" fontId="32" fillId="2" borderId="17" xfId="0" applyFont="1" applyFill="1" applyBorder="1" applyAlignment="1" applyProtection="1">
      <alignment horizontal="left" indent="2"/>
    </xf>
    <xf numFmtId="0" fontId="32" fillId="2" borderId="18" xfId="0" applyFont="1" applyFill="1" applyBorder="1" applyAlignment="1" applyProtection="1">
      <alignment horizontal="center" wrapText="1"/>
    </xf>
    <xf numFmtId="43" fontId="32" fillId="2" borderId="9" xfId="2" applyFont="1" applyFill="1" applyBorder="1" applyAlignment="1" applyProtection="1">
      <alignment horizontal="center"/>
    </xf>
    <xf numFmtId="43" fontId="40" fillId="2" borderId="9" xfId="2" applyFont="1" applyFill="1" applyBorder="1" applyAlignment="1" applyProtection="1">
      <alignment horizontal="center"/>
    </xf>
    <xf numFmtId="167" fontId="32" fillId="2" borderId="9" xfId="1" applyNumberFormat="1" applyFont="1" applyFill="1" applyBorder="1" applyAlignment="1" applyProtection="1">
      <alignment horizontal="center" wrapText="1"/>
    </xf>
    <xf numFmtId="0" fontId="29" fillId="2" borderId="10" xfId="0" applyFont="1" applyFill="1" applyBorder="1" applyAlignment="1" applyProtection="1"/>
    <xf numFmtId="0" fontId="29" fillId="2" borderId="11" xfId="0" applyFont="1" applyFill="1" applyBorder="1" applyAlignment="1" applyProtection="1"/>
    <xf numFmtId="0" fontId="29" fillId="2" borderId="11" xfId="0" applyFont="1" applyFill="1" applyBorder="1" applyAlignment="1" applyProtection="1">
      <alignment horizontal="right"/>
    </xf>
    <xf numFmtId="0" fontId="29" fillId="2" borderId="20" xfId="0" applyFont="1" applyFill="1" applyBorder="1" applyAlignment="1" applyProtection="1">
      <alignment horizontal="center" wrapText="1"/>
    </xf>
    <xf numFmtId="43" fontId="40" fillId="2" borderId="9" xfId="2" applyFont="1" applyFill="1" applyBorder="1" applyAlignment="1" applyProtection="1">
      <alignment horizontal="center" wrapText="1"/>
    </xf>
    <xf numFmtId="0" fontId="32" fillId="2" borderId="19" xfId="0" applyFont="1" applyFill="1" applyBorder="1" applyAlignment="1" applyProtection="1"/>
    <xf numFmtId="0" fontId="32" fillId="2" borderId="18" xfId="0" applyFont="1" applyFill="1" applyBorder="1" applyAlignment="1" applyProtection="1"/>
    <xf numFmtId="0" fontId="32" fillId="2" borderId="18" xfId="0" applyFont="1" applyFill="1" applyBorder="1" applyAlignment="1" applyProtection="1">
      <alignment horizontal="right"/>
    </xf>
    <xf numFmtId="0" fontId="32" fillId="2" borderId="18" xfId="0" applyFont="1" applyFill="1" applyBorder="1" applyAlignment="1" applyProtection="1">
      <alignment horizontal="left" indent="2"/>
    </xf>
    <xf numFmtId="0" fontId="40" fillId="2" borderId="18" xfId="0" applyFont="1" applyFill="1" applyBorder="1" applyAlignment="1" applyProtection="1">
      <alignment horizontal="left" wrapText="1" indent="2"/>
    </xf>
    <xf numFmtId="43" fontId="32" fillId="2" borderId="20" xfId="2" applyFont="1" applyFill="1" applyBorder="1" applyAlignment="1" applyProtection="1">
      <alignment horizontal="left" wrapText="1" indent="2"/>
    </xf>
    <xf numFmtId="43" fontId="40" fillId="2" borderId="9" xfId="2" applyFont="1" applyFill="1" applyBorder="1" applyAlignment="1" applyProtection="1">
      <alignment horizontal="right" wrapText="1"/>
    </xf>
    <xf numFmtId="0" fontId="32" fillId="2" borderId="0" xfId="0" applyFont="1" applyFill="1" applyBorder="1" applyProtection="1"/>
    <xf numFmtId="164" fontId="29" fillId="2" borderId="0" xfId="0" applyNumberFormat="1" applyFont="1" applyFill="1" applyBorder="1" applyProtection="1"/>
    <xf numFmtId="164" fontId="29" fillId="2" borderId="14" xfId="0" applyNumberFormat="1" applyFont="1" applyFill="1" applyBorder="1" applyProtection="1"/>
    <xf numFmtId="0" fontId="31" fillId="2" borderId="0" xfId="0" applyFont="1" applyFill="1" applyBorder="1" applyAlignment="1" applyProtection="1"/>
    <xf numFmtId="0" fontId="31" fillId="2" borderId="0" xfId="0" applyFont="1" applyFill="1" applyBorder="1" applyAlignment="1" applyProtection="1">
      <alignment wrapText="1"/>
    </xf>
    <xf numFmtId="0" fontId="29" fillId="3" borderId="21" xfId="0" applyFont="1" applyFill="1" applyBorder="1" applyAlignment="1" applyProtection="1">
      <protection locked="0"/>
    </xf>
    <xf numFmtId="0" fontId="31" fillId="2" borderId="0" xfId="0" applyFont="1" applyFill="1" applyBorder="1" applyAlignment="1" applyProtection="1">
      <alignment horizontal="left" indent="1"/>
    </xf>
    <xf numFmtId="0" fontId="31" fillId="3" borderId="16" xfId="0" applyFont="1" applyFill="1" applyBorder="1" applyAlignment="1" applyProtection="1">
      <protection locked="0"/>
    </xf>
    <xf numFmtId="0" fontId="29" fillId="3" borderId="16" xfId="0" applyFont="1" applyFill="1" applyBorder="1" applyAlignment="1" applyProtection="1">
      <alignment horizontal="left"/>
      <protection locked="0"/>
    </xf>
    <xf numFmtId="0" fontId="31" fillId="3" borderId="16" xfId="0" applyFont="1" applyFill="1" applyBorder="1" applyAlignment="1" applyProtection="1"/>
    <xf numFmtId="0" fontId="31" fillId="2" borderId="0" xfId="0" applyFont="1" applyFill="1" applyBorder="1" applyAlignment="1" applyProtection="1">
      <alignment horizontal="left"/>
    </xf>
    <xf numFmtId="43" fontId="29" fillId="2" borderId="0" xfId="2" applyFont="1" applyFill="1" applyBorder="1" applyAlignment="1" applyProtection="1">
      <alignment horizontal="left"/>
    </xf>
    <xf numFmtId="0" fontId="31" fillId="2" borderId="0" xfId="0" applyFont="1" applyFill="1" applyBorder="1" applyProtection="1"/>
    <xf numFmtId="0" fontId="29" fillId="2" borderId="14" xfId="0" applyFont="1" applyFill="1" applyBorder="1" applyProtection="1"/>
    <xf numFmtId="0" fontId="29" fillId="2" borderId="0" xfId="0" applyFont="1" applyFill="1" applyBorder="1" applyAlignment="1" applyProtection="1">
      <alignment horizontal="left" indent="1"/>
    </xf>
    <xf numFmtId="0" fontId="29" fillId="3" borderId="18" xfId="0" applyFont="1" applyFill="1" applyBorder="1" applyAlignment="1" applyProtection="1">
      <alignment horizontal="left"/>
      <protection locked="0"/>
    </xf>
    <xf numFmtId="0" fontId="29" fillId="2" borderId="0" xfId="0" applyFont="1" applyFill="1" applyBorder="1" applyAlignment="1" applyProtection="1">
      <alignment horizontal="left"/>
    </xf>
    <xf numFmtId="15" fontId="29" fillId="3" borderId="18" xfId="0" applyNumberFormat="1" applyFont="1" applyFill="1" applyBorder="1" applyAlignment="1" applyProtection="1">
      <alignment horizontal="left"/>
      <protection locked="0"/>
    </xf>
    <xf numFmtId="0" fontId="29" fillId="2" borderId="16" xfId="0" applyFont="1" applyFill="1" applyBorder="1" applyAlignment="1" applyProtection="1"/>
    <xf numFmtId="0" fontId="29" fillId="2" borderId="16" xfId="0" applyFont="1" applyFill="1" applyBorder="1" applyProtection="1"/>
    <xf numFmtId="43" fontId="29" fillId="2" borderId="16" xfId="2" applyFont="1" applyFill="1" applyBorder="1" applyProtection="1"/>
    <xf numFmtId="0" fontId="29" fillId="2" borderId="17" xfId="0" applyFont="1" applyFill="1" applyBorder="1" applyProtection="1"/>
    <xf numFmtId="0" fontId="41" fillId="5" borderId="24" xfId="0" applyFont="1" applyFill="1" applyBorder="1" applyProtection="1"/>
    <xf numFmtId="0" fontId="29" fillId="5" borderId="25" xfId="0" applyFont="1" applyFill="1" applyBorder="1" applyProtection="1"/>
    <xf numFmtId="43" fontId="29" fillId="5" borderId="25" xfId="2" applyFont="1" applyFill="1" applyBorder="1" applyProtection="1"/>
    <xf numFmtId="0" fontId="29" fillId="5" borderId="26" xfId="0" applyFont="1" applyFill="1" applyBorder="1" applyProtection="1"/>
    <xf numFmtId="0" fontId="29" fillId="5" borderId="27" xfId="0" applyFont="1" applyFill="1" applyBorder="1" applyProtection="1"/>
    <xf numFmtId="0" fontId="32" fillId="5" borderId="0" xfId="0" applyFont="1" applyFill="1" applyBorder="1" applyProtection="1"/>
    <xf numFmtId="0" fontId="29" fillId="5" borderId="0" xfId="0" applyFont="1" applyFill="1" applyBorder="1" applyProtection="1"/>
    <xf numFmtId="43" fontId="29" fillId="5" borderId="0" xfId="2" applyFont="1" applyFill="1" applyBorder="1" applyProtection="1"/>
    <xf numFmtId="0" fontId="29" fillId="5" borderId="0" xfId="0" applyFont="1" applyFill="1" applyBorder="1" applyAlignment="1" applyProtection="1">
      <alignment horizontal="center"/>
    </xf>
    <xf numFmtId="0" fontId="29" fillId="5" borderId="21" xfId="0" applyFont="1" applyFill="1" applyBorder="1" applyAlignment="1" applyProtection="1">
      <alignment horizontal="center"/>
    </xf>
    <xf numFmtId="0" fontId="29" fillId="5" borderId="23" xfId="0" applyFont="1" applyFill="1" applyBorder="1" applyProtection="1"/>
    <xf numFmtId="0" fontId="29" fillId="5" borderId="28" xfId="0" applyFont="1" applyFill="1" applyBorder="1" applyProtection="1"/>
    <xf numFmtId="0" fontId="29" fillId="5" borderId="29" xfId="0" applyFont="1" applyFill="1" applyBorder="1" applyProtection="1"/>
    <xf numFmtId="43" fontId="29" fillId="5" borderId="29" xfId="2" applyFont="1" applyFill="1" applyBorder="1" applyProtection="1"/>
    <xf numFmtId="0" fontId="29" fillId="5" borderId="30" xfId="0" applyFont="1" applyFill="1" applyBorder="1" applyProtection="1"/>
    <xf numFmtId="0" fontId="39" fillId="2" borderId="0" xfId="2" applyNumberFormat="1" applyFont="1" applyFill="1"/>
    <xf numFmtId="0" fontId="42" fillId="2" borderId="0" xfId="0" applyFont="1" applyFill="1"/>
    <xf numFmtId="0" fontId="29" fillId="2" borderId="0" xfId="0" applyNumberFormat="1" applyFont="1" applyFill="1" applyBorder="1" applyProtection="1"/>
    <xf numFmtId="0" fontId="38" fillId="2" borderId="0" xfId="0" applyFont="1" applyFill="1" applyBorder="1" applyAlignment="1" applyProtection="1">
      <alignment vertical="center" wrapText="1"/>
    </xf>
    <xf numFmtId="0" fontId="42" fillId="2" borderId="7" xfId="0" applyFont="1" applyFill="1" applyBorder="1" applyProtection="1"/>
    <xf numFmtId="43" fontId="42" fillId="2" borderId="7" xfId="2" applyFont="1" applyFill="1" applyBorder="1" applyProtection="1"/>
    <xf numFmtId="0" fontId="33" fillId="2" borderId="0" xfId="0" applyFont="1" applyFill="1" applyBorder="1" applyAlignment="1" applyProtection="1">
      <alignment vertical="center"/>
    </xf>
    <xf numFmtId="0" fontId="29" fillId="3" borderId="16" xfId="0" applyFont="1" applyFill="1" applyBorder="1" applyAlignment="1" applyProtection="1"/>
    <xf numFmtId="0" fontId="7" fillId="3" borderId="0" xfId="0" applyFont="1" applyFill="1" applyBorder="1" applyAlignment="1" applyProtection="1">
      <alignment horizontal="left"/>
    </xf>
    <xf numFmtId="0" fontId="0" fillId="0" borderId="33" xfId="0" applyBorder="1"/>
    <xf numFmtId="0" fontId="14" fillId="3" borderId="18" xfId="4" applyFill="1" applyBorder="1" applyAlignment="1" applyProtection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0" fillId="0" borderId="32" xfId="0" applyBorder="1"/>
    <xf numFmtId="0" fontId="23" fillId="0" borderId="36" xfId="0" applyFont="1" applyBorder="1" applyAlignment="1">
      <alignment horizontal="center" vertical="center" wrapText="1"/>
    </xf>
    <xf numFmtId="170" fontId="0" fillId="0" borderId="45" xfId="3" applyNumberFormat="1" applyFont="1" applyBorder="1" applyAlignment="1">
      <alignment horizontal="center"/>
    </xf>
    <xf numFmtId="2" fontId="29" fillId="2" borderId="0" xfId="3" applyNumberFormat="1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left" indent="2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vertical="center" wrapText="1"/>
    </xf>
    <xf numFmtId="0" fontId="27" fillId="2" borderId="14" xfId="0" applyFont="1" applyFill="1" applyBorder="1" applyAlignment="1" applyProtection="1">
      <alignment vertical="center" wrapText="1"/>
    </xf>
    <xf numFmtId="0" fontId="27" fillId="2" borderId="0" xfId="0" applyFont="1" applyFill="1" applyBorder="1" applyAlignment="1" applyProtection="1">
      <alignment vertical="center"/>
    </xf>
    <xf numFmtId="0" fontId="29" fillId="3" borderId="9" xfId="0" applyNumberFormat="1" applyFont="1" applyFill="1" applyBorder="1" applyAlignment="1" applyProtection="1">
      <alignment horizontal="center"/>
      <protection locked="0"/>
    </xf>
    <xf numFmtId="43" fontId="29" fillId="3" borderId="9" xfId="2" applyFont="1" applyFill="1" applyBorder="1" applyAlignment="1" applyProtection="1">
      <alignment horizontal="right"/>
      <protection locked="0"/>
    </xf>
    <xf numFmtId="4" fontId="29" fillId="3" borderId="23" xfId="2" applyNumberFormat="1" applyFont="1" applyFill="1" applyBorder="1" applyAlignment="1" applyProtection="1">
      <alignment horizontal="center"/>
      <protection locked="0"/>
    </xf>
    <xf numFmtId="4" fontId="29" fillId="2" borderId="9" xfId="2" applyNumberFormat="1" applyFont="1" applyFill="1" applyBorder="1" applyAlignment="1" applyProtection="1">
      <alignment horizontal="center" wrapText="1"/>
    </xf>
    <xf numFmtId="0" fontId="29" fillId="0" borderId="0" xfId="0" applyFont="1" applyFill="1"/>
    <xf numFmtId="0" fontId="32" fillId="2" borderId="19" xfId="0" applyFont="1" applyFill="1" applyBorder="1" applyAlignment="1" applyProtection="1">
      <alignment horizontal="left" vertical="center" indent="10"/>
    </xf>
    <xf numFmtId="0" fontId="43" fillId="2" borderId="0" xfId="0" applyFont="1" applyFill="1" applyAlignment="1">
      <alignment vertical="center"/>
    </xf>
    <xf numFmtId="43" fontId="29" fillId="3" borderId="9" xfId="2" applyFont="1" applyFill="1" applyBorder="1" applyAlignment="1" applyProtection="1">
      <alignment horizontal="center"/>
      <protection locked="0"/>
    </xf>
    <xf numFmtId="2" fontId="24" fillId="2" borderId="0" xfId="0" applyNumberFormat="1" applyFont="1" applyFill="1" applyBorder="1" applyAlignment="1" applyProtection="1"/>
    <xf numFmtId="0" fontId="14" fillId="2" borderId="0" xfId="4" applyFont="1" applyFill="1" applyBorder="1" applyAlignment="1" applyProtection="1"/>
    <xf numFmtId="0" fontId="29" fillId="0" borderId="0" xfId="0" applyFont="1" applyFill="1" applyAlignment="1">
      <alignment horizontal="left" vertical="center" indent="1"/>
    </xf>
    <xf numFmtId="0" fontId="19" fillId="2" borderId="0" xfId="0" applyFont="1" applyFill="1"/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14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left" indent="2"/>
    </xf>
    <xf numFmtId="0" fontId="29" fillId="2" borderId="14" xfId="0" applyFont="1" applyFill="1" applyBorder="1" applyAlignment="1" applyProtection="1">
      <alignment horizontal="left" indent="2"/>
    </xf>
    <xf numFmtId="0" fontId="32" fillId="2" borderId="19" xfId="0" applyFont="1" applyFill="1" applyBorder="1" applyAlignment="1" applyProtection="1">
      <alignment horizontal="center" vertical="center" wrapText="1"/>
    </xf>
    <xf numFmtId="0" fontId="32" fillId="2" borderId="18" xfId="0" applyFont="1" applyFill="1" applyBorder="1" applyAlignment="1" applyProtection="1">
      <alignment horizontal="center" vertical="center" wrapText="1"/>
    </xf>
    <xf numFmtId="0" fontId="32" fillId="2" borderId="20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/>
    </xf>
    <xf numFmtId="0" fontId="29" fillId="2" borderId="11" xfId="0" applyFont="1" applyFill="1" applyBorder="1" applyAlignment="1" applyProtection="1">
      <alignment horizontal="left" indent="2"/>
    </xf>
    <xf numFmtId="0" fontId="29" fillId="2" borderId="12" xfId="0" applyFont="1" applyFill="1" applyBorder="1" applyAlignment="1" applyProtection="1">
      <alignment horizontal="left" indent="2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383</xdr:row>
      <xdr:rowOff>28575</xdr:rowOff>
    </xdr:from>
    <xdr:to>
      <xdr:col>12</xdr:col>
      <xdr:colOff>95250</xdr:colOff>
      <xdr:row>387</xdr:row>
      <xdr:rowOff>161806</xdr:rowOff>
    </xdr:to>
    <xdr:pic>
      <xdr:nvPicPr>
        <xdr:cNvPr id="10" name="Picture 9" descr="This table is a replica of the bottom portion of the application form from cells C158 to V161" title="Approval Section of the Application Form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5790425"/>
          <a:ext cx="7610475" cy="9333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195</xdr:row>
      <xdr:rowOff>47625</xdr:rowOff>
    </xdr:from>
    <xdr:to>
      <xdr:col>12</xdr:col>
      <xdr:colOff>105034</xdr:colOff>
      <xdr:row>213</xdr:row>
      <xdr:rowOff>142875</xdr:rowOff>
    </xdr:to>
    <xdr:pic>
      <xdr:nvPicPr>
        <xdr:cNvPr id="53" name="Picture 52" descr="The table contains 2 sub-tables.  &#10;The first sub-table is entitled In Calendar Year.  This sub-table  has 6 columns.  Column 1 = # of working days, Column 2 = public holidays, column 3 = weekend days, column 4 = total of columns 1 to 3, column 5 = vacation earned during the month, column 6 = # of working days (net of vacation).  This information is provided by month and subtotalled for the qualifying period and 2014 calendar year in both days and number of hours.&#10;The second sub-table is entitled Cumulated number of days in Qualifying Period.  It has 4 columns.  Column 1 = Working days, column 2 = stats, column 3 = vacation, column 4 = # of working days (net of vacation)&#10;&#10;" title="Number of working day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1270575"/>
          <a:ext cx="7658358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56</xdr:row>
      <xdr:rowOff>133350</xdr:rowOff>
    </xdr:from>
    <xdr:to>
      <xdr:col>12</xdr:col>
      <xdr:colOff>1898</xdr:colOff>
      <xdr:row>68</xdr:row>
      <xdr:rowOff>66675</xdr:rowOff>
    </xdr:to>
    <xdr:pic>
      <xdr:nvPicPr>
        <xdr:cNvPr id="64" name="Picture 63" descr="This picture illustrates two completed sections.  Child care centre name is Child Care Centre ABC; operator name is DEF Nursey; License number is 12345, Auspice type is not-for profit; mailing address is 123 Alphabet Street, Toronto, Ontario, M7A 1L2.&#10;&#10;The section section of contact name is Mary Smith; phone number is (416) 416-4164 and email address is Mary.Smith@DEFNursery.ca" title="Sample completed section of Child Care Centre/Agency and Contact Informatio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630025"/>
          <a:ext cx="7498073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161</xdr:row>
      <xdr:rowOff>190500</xdr:rowOff>
    </xdr:from>
    <xdr:to>
      <xdr:col>7</xdr:col>
      <xdr:colOff>66675</xdr:colOff>
      <xdr:row>170</xdr:row>
      <xdr:rowOff>114300</xdr:rowOff>
    </xdr:to>
    <xdr:pic>
      <xdr:nvPicPr>
        <xdr:cNvPr id="90" name="Picture 89" descr="Cell U24, CPP = 4.95%&#10;Cell U25, EI = 2.63%&#10;Cell U26, WSIB = 0%&#10;Cell U27, EHT = 1.95%&#10;Cell U28, Vacation Pay = 4.00%&#10;Cell U29, Public Holiday Pay = 3.98%&#10;Cell U30, total = 17.51%" title="Sample completed mandatory benefits tabl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4661475"/>
          <a:ext cx="419100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114300</xdr:rowOff>
    </xdr:from>
    <xdr:to>
      <xdr:col>12</xdr:col>
      <xdr:colOff>38100</xdr:colOff>
      <xdr:row>338</xdr:row>
      <xdr:rowOff>180975</xdr:rowOff>
    </xdr:to>
    <xdr:pic>
      <xdr:nvPicPr>
        <xdr:cNvPr id="103" name="Picture 102" descr="Cell V152 contains a check mark&#10;Cell H153 reads Mary Smith&#10;Cell H154 reads Child Care Centre Administrator&#10;Cell H155 reads 16-May-15  " title="Sample completed certification sectio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36450"/>
          <a:ext cx="76104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344</xdr:row>
      <xdr:rowOff>171450</xdr:rowOff>
    </xdr:from>
    <xdr:to>
      <xdr:col>3</xdr:col>
      <xdr:colOff>256943</xdr:colOff>
      <xdr:row>351</xdr:row>
      <xdr:rowOff>85561</xdr:rowOff>
    </xdr:to>
    <xdr:pic>
      <xdr:nvPicPr>
        <xdr:cNvPr id="7" name="Picture 6" descr="This picture show the arrow that appears besides row 26 in column A." title="Filter Button Explained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67513200"/>
          <a:ext cx="1857143" cy="1314286"/>
        </a:xfrm>
        <a:prstGeom prst="rect">
          <a:avLst/>
        </a:prstGeom>
      </xdr:spPr>
    </xdr:pic>
    <xdr:clientData/>
  </xdr:twoCellAnchor>
  <xdr:twoCellAnchor>
    <xdr:from>
      <xdr:col>1</xdr:col>
      <xdr:colOff>495301</xdr:colOff>
      <xdr:row>345</xdr:row>
      <xdr:rowOff>171450</xdr:rowOff>
    </xdr:from>
    <xdr:to>
      <xdr:col>2</xdr:col>
      <xdr:colOff>28576</xdr:colOff>
      <xdr:row>347</xdr:row>
      <xdr:rowOff>47625</xdr:rowOff>
    </xdr:to>
    <xdr:sp macro="" textlink="">
      <xdr:nvSpPr>
        <xdr:cNvPr id="35" name="Rectangle 34"/>
        <xdr:cNvSpPr/>
      </xdr:nvSpPr>
      <xdr:spPr>
        <a:xfrm>
          <a:off x="1104901" y="67713225"/>
          <a:ext cx="228600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304800</xdr:colOff>
      <xdr:row>355</xdr:row>
      <xdr:rowOff>85725</xdr:rowOff>
    </xdr:from>
    <xdr:to>
      <xdr:col>4</xdr:col>
      <xdr:colOff>323850</xdr:colOff>
      <xdr:row>374</xdr:row>
      <xdr:rowOff>119949</xdr:rowOff>
    </xdr:to>
    <xdr:pic>
      <xdr:nvPicPr>
        <xdr:cNvPr id="9" name="Picture 8" descr="This image shows that by left clicking on the drop down box beside the word &quot;Filter&quot;, you can then choose to only show data with information on it by ensuring that their is no checkbox beside the &quot;Hide&quot; option." title="Filter functionality displayed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0" y="72123300"/>
          <a:ext cx="2714625" cy="3834699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365</xdr:row>
      <xdr:rowOff>66675</xdr:rowOff>
    </xdr:from>
    <xdr:to>
      <xdr:col>2</xdr:col>
      <xdr:colOff>47625</xdr:colOff>
      <xdr:row>366</xdr:row>
      <xdr:rowOff>95250</xdr:rowOff>
    </xdr:to>
    <xdr:sp macro="" textlink="">
      <xdr:nvSpPr>
        <xdr:cNvPr id="37" name="Rectangle 36"/>
        <xdr:cNvSpPr/>
      </xdr:nvSpPr>
      <xdr:spPr>
        <a:xfrm>
          <a:off x="800100" y="74104500"/>
          <a:ext cx="552450" cy="228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66675</xdr:colOff>
      <xdr:row>126</xdr:row>
      <xdr:rowOff>33537</xdr:rowOff>
    </xdr:from>
    <xdr:to>
      <xdr:col>11</xdr:col>
      <xdr:colOff>581025</xdr:colOff>
      <xdr:row>133</xdr:row>
      <xdr:rowOff>152153</xdr:rowOff>
    </xdr:to>
    <xdr:pic>
      <xdr:nvPicPr>
        <xdr:cNvPr id="14" name="Picture 13" descr="Cell K27 has been entered as 40 for the standard work week.&#10;Cell K28 has been entered as 22 for operating capacity.&#10;Cell K29 has been entered as 30 for licensed capacity.  " title="Sample completed section Child Care Centre / Agency Operating Information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" y="27284562"/>
          <a:ext cx="7477125" cy="1518791"/>
        </a:xfrm>
        <a:prstGeom prst="rect">
          <a:avLst/>
        </a:prstGeom>
      </xdr:spPr>
    </xdr:pic>
    <xdr:clientData/>
  </xdr:twoCellAnchor>
  <xdr:twoCellAnchor>
    <xdr:from>
      <xdr:col>6</xdr:col>
      <xdr:colOff>295276</xdr:colOff>
      <xdr:row>129</xdr:row>
      <xdr:rowOff>200024</xdr:rowOff>
    </xdr:from>
    <xdr:to>
      <xdr:col>7</xdr:col>
      <xdr:colOff>561976</xdr:colOff>
      <xdr:row>132</xdr:row>
      <xdr:rowOff>76200</xdr:rowOff>
    </xdr:to>
    <xdr:sp macro="" textlink="">
      <xdr:nvSpPr>
        <xdr:cNvPr id="42" name="Rectangle 41"/>
        <xdr:cNvSpPr/>
      </xdr:nvSpPr>
      <xdr:spPr>
        <a:xfrm>
          <a:off x="4210051" y="28051124"/>
          <a:ext cx="876300" cy="4762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85725</xdr:colOff>
      <xdr:row>240</xdr:row>
      <xdr:rowOff>123825</xdr:rowOff>
    </xdr:from>
    <xdr:to>
      <xdr:col>6</xdr:col>
      <xdr:colOff>161426</xdr:colOff>
      <xdr:row>248</xdr:row>
      <xdr:rowOff>95054</xdr:rowOff>
    </xdr:to>
    <xdr:pic>
      <xdr:nvPicPr>
        <xdr:cNvPr id="17" name="Picture 16" descr="Cell G140 is entered as No&#10;Cell G141 is entered as May&#10;Cell G142 is automatically calculated as 1.97&#10;Cell G143 is entered as 870.0 hours&#10;Cell G144 is automatically calculated as 1,431.49 hours" title="Sample completed section of Room Expansion Hours Worked Calculato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" y="42995850"/>
          <a:ext cx="3990476" cy="1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12</xdr:col>
      <xdr:colOff>170483</xdr:colOff>
      <xdr:row>79</xdr:row>
      <xdr:rowOff>171254</xdr:rowOff>
    </xdr:to>
    <xdr:pic>
      <xdr:nvPicPr>
        <xdr:cNvPr id="2" name="Picture 1" descr="Cell D24 of the template asks if the Centre/agency opened before Jan 1, 2014?  The sample indicates &quot;Yes&quot; at cell K24." title="Sample completion section Child Care Centre/Agency Operating Information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801850"/>
          <a:ext cx="7742858" cy="1571429"/>
        </a:xfrm>
        <a:prstGeom prst="rect">
          <a:avLst/>
        </a:prstGeom>
      </xdr:spPr>
    </xdr:pic>
    <xdr:clientData/>
  </xdr:twoCellAnchor>
  <xdr:twoCellAnchor>
    <xdr:from>
      <xdr:col>6</xdr:col>
      <xdr:colOff>323850</xdr:colOff>
      <xdr:row>73</xdr:row>
      <xdr:rowOff>66675</xdr:rowOff>
    </xdr:from>
    <xdr:to>
      <xdr:col>8</xdr:col>
      <xdr:colOff>171451</xdr:colOff>
      <xdr:row>74</xdr:row>
      <xdr:rowOff>76200</xdr:rowOff>
    </xdr:to>
    <xdr:sp macro="" textlink="">
      <xdr:nvSpPr>
        <xdr:cNvPr id="30" name="Rectangle 29"/>
        <xdr:cNvSpPr/>
      </xdr:nvSpPr>
      <xdr:spPr>
        <a:xfrm>
          <a:off x="4238625" y="15068550"/>
          <a:ext cx="1066801" cy="209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0</xdr:colOff>
      <xdr:row>84</xdr:row>
      <xdr:rowOff>104566</xdr:rowOff>
    </xdr:from>
    <xdr:to>
      <xdr:col>12</xdr:col>
      <xdr:colOff>238125</xdr:colOff>
      <xdr:row>91</xdr:row>
      <xdr:rowOff>199826</xdr:rowOff>
    </xdr:to>
    <xdr:pic>
      <xdr:nvPicPr>
        <xdr:cNvPr id="5" name="Picture 4" descr="Cell K24 has been entered as yes.&#10;Cell K25 has been entered as March.&#10;Cell L25 displays the following message:  This answer is not consistent with the previous answer." title="Sample completed section Child Care Centre / Agency Operating Information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7306716"/>
          <a:ext cx="7810500" cy="1495435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86</xdr:row>
      <xdr:rowOff>9525</xdr:rowOff>
    </xdr:from>
    <xdr:to>
      <xdr:col>12</xdr:col>
      <xdr:colOff>238126</xdr:colOff>
      <xdr:row>87</xdr:row>
      <xdr:rowOff>118698</xdr:rowOff>
    </xdr:to>
    <xdr:sp macro="" textlink="">
      <xdr:nvSpPr>
        <xdr:cNvPr id="32" name="Rectangle 31"/>
        <xdr:cNvSpPr/>
      </xdr:nvSpPr>
      <xdr:spPr>
        <a:xfrm>
          <a:off x="4905375" y="17611725"/>
          <a:ext cx="2905126" cy="3091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199054</xdr:colOff>
      <xdr:row>109</xdr:row>
      <xdr:rowOff>190301</xdr:rowOff>
    </xdr:to>
    <xdr:pic>
      <xdr:nvPicPr>
        <xdr:cNvPr id="6" name="Picture 5" descr="Cell K24 has been entered as no.&#10;Cell K25 does not contain any data entry.&#10;Cell L23 illustrates the following message:  Error - The month must be entered in the next line&#10;" title="Sample completed section Child Care Centre / Agency Operating Information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802600"/>
          <a:ext cx="7771429" cy="1590476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102</xdr:row>
      <xdr:rowOff>85725</xdr:rowOff>
    </xdr:from>
    <xdr:to>
      <xdr:col>12</xdr:col>
      <xdr:colOff>133350</xdr:colOff>
      <xdr:row>104</xdr:row>
      <xdr:rowOff>28575</xdr:rowOff>
    </xdr:to>
    <xdr:sp macro="" textlink="">
      <xdr:nvSpPr>
        <xdr:cNvPr id="34" name="Rectangle 33"/>
        <xdr:cNvSpPr/>
      </xdr:nvSpPr>
      <xdr:spPr>
        <a:xfrm>
          <a:off x="5191125" y="20888325"/>
          <a:ext cx="2514600" cy="3429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0</xdr:colOff>
      <xdr:row>114</xdr:row>
      <xdr:rowOff>104775</xdr:rowOff>
    </xdr:from>
    <xdr:to>
      <xdr:col>12</xdr:col>
      <xdr:colOff>180006</xdr:colOff>
      <xdr:row>122</xdr:row>
      <xdr:rowOff>95051</xdr:rowOff>
    </xdr:to>
    <xdr:pic>
      <xdr:nvPicPr>
        <xdr:cNvPr id="8" name="Picture 7" descr="If January is seleting at cell K25, the annualization factor gets automatically populated with 1.19." title="Sample completed section Child Care Centre / Agency Operating Information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3364825"/>
          <a:ext cx="7752381" cy="1590476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117</xdr:row>
      <xdr:rowOff>142875</xdr:rowOff>
    </xdr:from>
    <xdr:to>
      <xdr:col>8</xdr:col>
      <xdr:colOff>104775</xdr:colOff>
      <xdr:row>118</xdr:row>
      <xdr:rowOff>133350</xdr:rowOff>
    </xdr:to>
    <xdr:sp macro="" textlink="">
      <xdr:nvSpPr>
        <xdr:cNvPr id="36" name="Rectangle 35"/>
        <xdr:cNvSpPr/>
      </xdr:nvSpPr>
      <xdr:spPr>
        <a:xfrm>
          <a:off x="4257675" y="24003000"/>
          <a:ext cx="981075" cy="19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219075</xdr:colOff>
      <xdr:row>303</xdr:row>
      <xdr:rowOff>9525</xdr:rowOff>
    </xdr:from>
    <xdr:to>
      <xdr:col>7</xdr:col>
      <xdr:colOff>304224</xdr:colOff>
      <xdr:row>315</xdr:row>
      <xdr:rowOff>28273</xdr:rowOff>
    </xdr:to>
    <xdr:pic>
      <xdr:nvPicPr>
        <xdr:cNvPr id="27" name="Picture 26" descr="The table shows the following results:&#10;1) Eligibility status of positions 1 to 5 is Full and position 6 is Partial.&#10;2) Eligibility rate per hour for positions 1 to 5 is $1.00 and position 6 is $0.37.&#10;3) Annual funded FTE varies for each position.  Position 1 = 1.00, Position 2 = .10, Position 3 = .40, Position 4 = .59, Position 5 = .98 and Position 6 = .37&#10;4) Annualized salary component varies for each position.  Position 1 = $1,751.65, Position 2 = $174.25, Position 3 = $705.43, Position 4 = $1,036.47, Position 5 = 1,709.97, Position 6 = $648.38&#10;5) Annualized mandatory benefit varies for each position.  Position 1 = $306.54, Position 2 = $30.49, Position 3 = $123.45, Position 4 = $181.38, Position 5 = 299.24, Position 6 = $113.47.&#10;6) Total compensation varies by position.  Position 1 = $2,058.19, Position 2 = $204.74, Position 3 = $828.88, Position 4 = $1,217.86, Position 5 = $2009.21, Position 6 = $761.85" title="Sample of completed wage enhancement determination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9075" y="61198125"/>
          <a:ext cx="4609524" cy="2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320</xdr:row>
      <xdr:rowOff>158537</xdr:rowOff>
    </xdr:from>
    <xdr:to>
      <xdr:col>12</xdr:col>
      <xdr:colOff>285750</xdr:colOff>
      <xdr:row>327</xdr:row>
      <xdr:rowOff>180776</xdr:rowOff>
    </xdr:to>
    <xdr:pic>
      <xdr:nvPicPr>
        <xdr:cNvPr id="28" name="Picture 27" descr="The table provides illustrates the results for Child Care Centre ABC as follows:  Fully Eligible RECE of 1.59 FTE, with corresponding salary of $2,788.12 + benefits of $487.92 = total compensation of $3,276.04&#10;Fully eligible non-RECE of 1.48 FTE with corresponding salary of $2,589.65 + benefits of $453.19 = total compensation of $3,042.84&#10;Partially eligible supervisor of 0.37 FTE with corresponding salary of $648.38 + benefits of $113.47 = total compensation of $761.85" title="Sample calculated summary section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5" y="64747562"/>
          <a:ext cx="7810500" cy="14224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249</xdr:row>
      <xdr:rowOff>38100</xdr:rowOff>
    </xdr:from>
    <xdr:to>
      <xdr:col>12</xdr:col>
      <xdr:colOff>247650</xdr:colOff>
      <xdr:row>260</xdr:row>
      <xdr:rowOff>9525</xdr:rowOff>
    </xdr:to>
    <xdr:pic>
      <xdr:nvPicPr>
        <xdr:cNvPr id="31" name="Picture 30" descr="The table illustrates that for position #5, Infant Room B - Helper that was noted as a Program expansion at cell G41, that the calculated 1,431.49 hours needs to be transferred to cell K41." title="Sample completed employee / position information section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530125"/>
          <a:ext cx="780097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466725</xdr:colOff>
      <xdr:row>245</xdr:row>
      <xdr:rowOff>161925</xdr:rowOff>
    </xdr:from>
    <xdr:to>
      <xdr:col>6</xdr:col>
      <xdr:colOff>361950</xdr:colOff>
      <xdr:row>258</xdr:row>
      <xdr:rowOff>142875</xdr:rowOff>
    </xdr:to>
    <xdr:cxnSp macro="">
      <xdr:nvCxnSpPr>
        <xdr:cNvPr id="39" name="Straight Arrow Connector 38"/>
        <xdr:cNvCxnSpPr/>
      </xdr:nvCxnSpPr>
      <xdr:spPr>
        <a:xfrm>
          <a:off x="3162300" y="49853850"/>
          <a:ext cx="1114425" cy="25812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281</xdr:row>
      <xdr:rowOff>76200</xdr:rowOff>
    </xdr:from>
    <xdr:to>
      <xdr:col>12</xdr:col>
      <xdr:colOff>228600</xdr:colOff>
      <xdr:row>292</xdr:row>
      <xdr:rowOff>47625</xdr:rowOff>
    </xdr:to>
    <xdr:pic>
      <xdr:nvPicPr>
        <xdr:cNvPr id="33" name="Picture 32" descr="Cells D37 to O41 have been completed for the following 6 individuals:&#10;1) Infant Room A - Teacher, No check box for program expansion, RECE, $18.30/ hour, 1,466.39 hours worked, # of weeks the program runs is 52, program that operates in Nov/Dec is no, annualized hours worked is automatically calculated as 1,751.65, 100% of time.&#10;2)Toddler Room A - Summer Program, No check box for program expansion, non-RECE, $12.75/ hour, 174.25 hours worked, # of weeks the program runs is 10, program that operates in Nov/Dec is no,# of annualized hours worked is not adjusted as it recognizes the program is part-time that does not go past October 31st, 100% of time.&#10;3) Toddler Room B - Cook, No check box for program expansion, Non-RECE, $14.00/ hour, 1,181.1 hours worked, # of weeks the program runs is 52,  program that operates in Nov/Dec is no, # of annualized hours worked is automatically calculated as 1,410.87 and 50% of time.&#10;4)Infant Room B - Teacher, No check box for program expansion, RECE, $17.75/ hour, 867.68 hours worked, # of weeks the program runs is 44,  program that operates in Nov/Dec is yes,# of annualized hours worked is automatically calculated as 1,036.47 and 100% of time.&#10;5)Infant Room B - Helper, Box is checked for  program expansion, Non-RECE, $13.50/ hour, 1,431.49 hours worked, # of weeks the program runs is 52, program that operates in Nov/Dec is no,# of annualized hours worked is automatically calculated as 1,709.97 and 100% of time.&#10;6) Child Care Centre Administrator, Box is not checked for program expansion, Supervisor, $25.90/hour, 1,467.0 hours worked, operated in Nov/Dec is no, # of annualized hours worked is automatically calculated as 1,752.38 and 100% of time.&#10;" title="Sample of completed section Employee / Position Information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83300"/>
          <a:ext cx="780097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288</xdr:row>
      <xdr:rowOff>190500</xdr:rowOff>
    </xdr:from>
    <xdr:to>
      <xdr:col>12</xdr:col>
      <xdr:colOff>285750</xdr:colOff>
      <xdr:row>289</xdr:row>
      <xdr:rowOff>168322</xdr:rowOff>
    </xdr:to>
    <xdr:sp macro="" textlink="">
      <xdr:nvSpPr>
        <xdr:cNvPr id="40" name="Rectangle 39"/>
        <xdr:cNvSpPr/>
      </xdr:nvSpPr>
      <xdr:spPr>
        <a:xfrm>
          <a:off x="7058025" y="58397775"/>
          <a:ext cx="800100" cy="1778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0</xdr:colOff>
      <xdr:row>16</xdr:row>
      <xdr:rowOff>125510</xdr:rowOff>
    </xdr:from>
    <xdr:to>
      <xdr:col>12</xdr:col>
      <xdr:colOff>190499</xdr:colOff>
      <xdr:row>26</xdr:row>
      <xdr:rowOff>133349</xdr:rowOff>
    </xdr:to>
    <xdr:pic>
      <xdr:nvPicPr>
        <xdr:cNvPr id="41" name="Picture 40" descr="Upon clicking Cell D35, the following information is provided to support the definition of position description:  Enter a description that will assist you in identifying the eligible position." title="Sample of Position Description Cell Clicked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0660"/>
          <a:ext cx="7762874" cy="200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447675</xdr:colOff>
      <xdr:row>22</xdr:row>
      <xdr:rowOff>190500</xdr:rowOff>
    </xdr:from>
    <xdr:to>
      <xdr:col>3</xdr:col>
      <xdr:colOff>19050</xdr:colOff>
      <xdr:row>26</xdr:row>
      <xdr:rowOff>66675</xdr:rowOff>
    </xdr:to>
    <xdr:sp macro="" textlink="">
      <xdr:nvSpPr>
        <xdr:cNvPr id="38" name="Rectangle 37"/>
        <xdr:cNvSpPr/>
      </xdr:nvSpPr>
      <xdr:spPr>
        <a:xfrm>
          <a:off x="1057275" y="4495800"/>
          <a:ext cx="962025" cy="6762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>
            <a:ln>
              <a:solidFill>
                <a:srgbClr val="FF0000"/>
              </a:solidFill>
            </a:ln>
            <a:noFill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361950</xdr:colOff>
          <xdr:row>150</xdr:row>
          <xdr:rowOff>95250</xdr:rowOff>
        </xdr:from>
        <xdr:to>
          <xdr:col>23</xdr:col>
          <xdr:colOff>666750</xdr:colOff>
          <xdr:row>151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37</xdr:row>
          <xdr:rowOff>9525</xdr:rowOff>
        </xdr:from>
        <xdr:to>
          <xdr:col>6</xdr:col>
          <xdr:colOff>762000</xdr:colOff>
          <xdr:row>38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38</xdr:row>
          <xdr:rowOff>9525</xdr:rowOff>
        </xdr:from>
        <xdr:to>
          <xdr:col>6</xdr:col>
          <xdr:colOff>762000</xdr:colOff>
          <xdr:row>39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39</xdr:row>
          <xdr:rowOff>9525</xdr:rowOff>
        </xdr:from>
        <xdr:to>
          <xdr:col>6</xdr:col>
          <xdr:colOff>762000</xdr:colOff>
          <xdr:row>40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40</xdr:row>
          <xdr:rowOff>9525</xdr:rowOff>
        </xdr:from>
        <xdr:to>
          <xdr:col>6</xdr:col>
          <xdr:colOff>762000</xdr:colOff>
          <xdr:row>41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41</xdr:row>
          <xdr:rowOff>9525</xdr:rowOff>
        </xdr:from>
        <xdr:to>
          <xdr:col>6</xdr:col>
          <xdr:colOff>762000</xdr:colOff>
          <xdr:row>42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42</xdr:row>
          <xdr:rowOff>9525</xdr:rowOff>
        </xdr:from>
        <xdr:to>
          <xdr:col>6</xdr:col>
          <xdr:colOff>762000</xdr:colOff>
          <xdr:row>43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43</xdr:row>
          <xdr:rowOff>9525</xdr:rowOff>
        </xdr:from>
        <xdr:to>
          <xdr:col>6</xdr:col>
          <xdr:colOff>762000</xdr:colOff>
          <xdr:row>44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44</xdr:row>
          <xdr:rowOff>9525</xdr:rowOff>
        </xdr:from>
        <xdr:to>
          <xdr:col>6</xdr:col>
          <xdr:colOff>762000</xdr:colOff>
          <xdr:row>45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45</xdr:row>
          <xdr:rowOff>9525</xdr:rowOff>
        </xdr:from>
        <xdr:to>
          <xdr:col>6</xdr:col>
          <xdr:colOff>762000</xdr:colOff>
          <xdr:row>46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46</xdr:row>
          <xdr:rowOff>9525</xdr:rowOff>
        </xdr:from>
        <xdr:to>
          <xdr:col>6</xdr:col>
          <xdr:colOff>762000</xdr:colOff>
          <xdr:row>47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47</xdr:row>
          <xdr:rowOff>9525</xdr:rowOff>
        </xdr:from>
        <xdr:to>
          <xdr:col>6</xdr:col>
          <xdr:colOff>762000</xdr:colOff>
          <xdr:row>48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48</xdr:row>
          <xdr:rowOff>9525</xdr:rowOff>
        </xdr:from>
        <xdr:to>
          <xdr:col>6</xdr:col>
          <xdr:colOff>762000</xdr:colOff>
          <xdr:row>49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49</xdr:row>
          <xdr:rowOff>9525</xdr:rowOff>
        </xdr:from>
        <xdr:to>
          <xdr:col>6</xdr:col>
          <xdr:colOff>762000</xdr:colOff>
          <xdr:row>50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50</xdr:row>
          <xdr:rowOff>9525</xdr:rowOff>
        </xdr:from>
        <xdr:to>
          <xdr:col>6</xdr:col>
          <xdr:colOff>762000</xdr:colOff>
          <xdr:row>51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51</xdr:row>
          <xdr:rowOff>9525</xdr:rowOff>
        </xdr:from>
        <xdr:to>
          <xdr:col>6</xdr:col>
          <xdr:colOff>762000</xdr:colOff>
          <xdr:row>52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52</xdr:row>
          <xdr:rowOff>9525</xdr:rowOff>
        </xdr:from>
        <xdr:to>
          <xdr:col>6</xdr:col>
          <xdr:colOff>762000</xdr:colOff>
          <xdr:row>53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53</xdr:row>
          <xdr:rowOff>9525</xdr:rowOff>
        </xdr:from>
        <xdr:to>
          <xdr:col>6</xdr:col>
          <xdr:colOff>762000</xdr:colOff>
          <xdr:row>54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54</xdr:row>
          <xdr:rowOff>9525</xdr:rowOff>
        </xdr:from>
        <xdr:to>
          <xdr:col>6</xdr:col>
          <xdr:colOff>762000</xdr:colOff>
          <xdr:row>55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55</xdr:row>
          <xdr:rowOff>9525</xdr:rowOff>
        </xdr:from>
        <xdr:to>
          <xdr:col>6</xdr:col>
          <xdr:colOff>762000</xdr:colOff>
          <xdr:row>56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56</xdr:row>
          <xdr:rowOff>9525</xdr:rowOff>
        </xdr:from>
        <xdr:to>
          <xdr:col>6</xdr:col>
          <xdr:colOff>762000</xdr:colOff>
          <xdr:row>57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57</xdr:row>
          <xdr:rowOff>9525</xdr:rowOff>
        </xdr:from>
        <xdr:to>
          <xdr:col>6</xdr:col>
          <xdr:colOff>762000</xdr:colOff>
          <xdr:row>58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58</xdr:row>
          <xdr:rowOff>9525</xdr:rowOff>
        </xdr:from>
        <xdr:to>
          <xdr:col>6</xdr:col>
          <xdr:colOff>762000</xdr:colOff>
          <xdr:row>59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59</xdr:row>
          <xdr:rowOff>9525</xdr:rowOff>
        </xdr:from>
        <xdr:to>
          <xdr:col>6</xdr:col>
          <xdr:colOff>762000</xdr:colOff>
          <xdr:row>60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60</xdr:row>
          <xdr:rowOff>9525</xdr:rowOff>
        </xdr:from>
        <xdr:to>
          <xdr:col>6</xdr:col>
          <xdr:colOff>762000</xdr:colOff>
          <xdr:row>61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61</xdr:row>
          <xdr:rowOff>9525</xdr:rowOff>
        </xdr:from>
        <xdr:to>
          <xdr:col>6</xdr:col>
          <xdr:colOff>762000</xdr:colOff>
          <xdr:row>62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62</xdr:row>
          <xdr:rowOff>9525</xdr:rowOff>
        </xdr:from>
        <xdr:to>
          <xdr:col>6</xdr:col>
          <xdr:colOff>762000</xdr:colOff>
          <xdr:row>63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63</xdr:row>
          <xdr:rowOff>9525</xdr:rowOff>
        </xdr:from>
        <xdr:to>
          <xdr:col>6</xdr:col>
          <xdr:colOff>762000</xdr:colOff>
          <xdr:row>64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64</xdr:row>
          <xdr:rowOff>9525</xdr:rowOff>
        </xdr:from>
        <xdr:to>
          <xdr:col>6</xdr:col>
          <xdr:colOff>762000</xdr:colOff>
          <xdr:row>65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65</xdr:row>
          <xdr:rowOff>9525</xdr:rowOff>
        </xdr:from>
        <xdr:to>
          <xdr:col>6</xdr:col>
          <xdr:colOff>762000</xdr:colOff>
          <xdr:row>66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66</xdr:row>
          <xdr:rowOff>9525</xdr:rowOff>
        </xdr:from>
        <xdr:to>
          <xdr:col>6</xdr:col>
          <xdr:colOff>762000</xdr:colOff>
          <xdr:row>67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67</xdr:row>
          <xdr:rowOff>9525</xdr:rowOff>
        </xdr:from>
        <xdr:to>
          <xdr:col>6</xdr:col>
          <xdr:colOff>762000</xdr:colOff>
          <xdr:row>68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68</xdr:row>
          <xdr:rowOff>9525</xdr:rowOff>
        </xdr:from>
        <xdr:to>
          <xdr:col>6</xdr:col>
          <xdr:colOff>762000</xdr:colOff>
          <xdr:row>69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69</xdr:row>
          <xdr:rowOff>9525</xdr:rowOff>
        </xdr:from>
        <xdr:to>
          <xdr:col>6</xdr:col>
          <xdr:colOff>762000</xdr:colOff>
          <xdr:row>70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70</xdr:row>
          <xdr:rowOff>9525</xdr:rowOff>
        </xdr:from>
        <xdr:to>
          <xdr:col>6</xdr:col>
          <xdr:colOff>762000</xdr:colOff>
          <xdr:row>71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71</xdr:row>
          <xdr:rowOff>9525</xdr:rowOff>
        </xdr:from>
        <xdr:to>
          <xdr:col>6</xdr:col>
          <xdr:colOff>762000</xdr:colOff>
          <xdr:row>72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72</xdr:row>
          <xdr:rowOff>9525</xdr:rowOff>
        </xdr:from>
        <xdr:to>
          <xdr:col>6</xdr:col>
          <xdr:colOff>762000</xdr:colOff>
          <xdr:row>73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73</xdr:row>
          <xdr:rowOff>9525</xdr:rowOff>
        </xdr:from>
        <xdr:to>
          <xdr:col>6</xdr:col>
          <xdr:colOff>762000</xdr:colOff>
          <xdr:row>74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74</xdr:row>
          <xdr:rowOff>9525</xdr:rowOff>
        </xdr:from>
        <xdr:to>
          <xdr:col>6</xdr:col>
          <xdr:colOff>762000</xdr:colOff>
          <xdr:row>75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75</xdr:row>
          <xdr:rowOff>9525</xdr:rowOff>
        </xdr:from>
        <xdr:to>
          <xdr:col>6</xdr:col>
          <xdr:colOff>762000</xdr:colOff>
          <xdr:row>76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76</xdr:row>
          <xdr:rowOff>9525</xdr:rowOff>
        </xdr:from>
        <xdr:to>
          <xdr:col>6</xdr:col>
          <xdr:colOff>762000</xdr:colOff>
          <xdr:row>77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77</xdr:row>
          <xdr:rowOff>9525</xdr:rowOff>
        </xdr:from>
        <xdr:to>
          <xdr:col>6</xdr:col>
          <xdr:colOff>762000</xdr:colOff>
          <xdr:row>78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78</xdr:row>
          <xdr:rowOff>9525</xdr:rowOff>
        </xdr:from>
        <xdr:to>
          <xdr:col>6</xdr:col>
          <xdr:colOff>762000</xdr:colOff>
          <xdr:row>79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79</xdr:row>
          <xdr:rowOff>9525</xdr:rowOff>
        </xdr:from>
        <xdr:to>
          <xdr:col>6</xdr:col>
          <xdr:colOff>762000</xdr:colOff>
          <xdr:row>80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80</xdr:row>
          <xdr:rowOff>9525</xdr:rowOff>
        </xdr:from>
        <xdr:to>
          <xdr:col>6</xdr:col>
          <xdr:colOff>762000</xdr:colOff>
          <xdr:row>81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81</xdr:row>
          <xdr:rowOff>9525</xdr:rowOff>
        </xdr:from>
        <xdr:to>
          <xdr:col>6</xdr:col>
          <xdr:colOff>762000</xdr:colOff>
          <xdr:row>82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82</xdr:row>
          <xdr:rowOff>9525</xdr:rowOff>
        </xdr:from>
        <xdr:to>
          <xdr:col>6</xdr:col>
          <xdr:colOff>762000</xdr:colOff>
          <xdr:row>83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83</xdr:row>
          <xdr:rowOff>9525</xdr:rowOff>
        </xdr:from>
        <xdr:to>
          <xdr:col>6</xdr:col>
          <xdr:colOff>762000</xdr:colOff>
          <xdr:row>84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84</xdr:row>
          <xdr:rowOff>9525</xdr:rowOff>
        </xdr:from>
        <xdr:to>
          <xdr:col>6</xdr:col>
          <xdr:colOff>762000</xdr:colOff>
          <xdr:row>85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85</xdr:row>
          <xdr:rowOff>9525</xdr:rowOff>
        </xdr:from>
        <xdr:to>
          <xdr:col>6</xdr:col>
          <xdr:colOff>762000</xdr:colOff>
          <xdr:row>86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86</xdr:row>
          <xdr:rowOff>9525</xdr:rowOff>
        </xdr:from>
        <xdr:to>
          <xdr:col>6</xdr:col>
          <xdr:colOff>762000</xdr:colOff>
          <xdr:row>87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87</xdr:row>
          <xdr:rowOff>9525</xdr:rowOff>
        </xdr:from>
        <xdr:to>
          <xdr:col>6</xdr:col>
          <xdr:colOff>762000</xdr:colOff>
          <xdr:row>88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88</xdr:row>
          <xdr:rowOff>9525</xdr:rowOff>
        </xdr:from>
        <xdr:to>
          <xdr:col>6</xdr:col>
          <xdr:colOff>762000</xdr:colOff>
          <xdr:row>89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89</xdr:row>
          <xdr:rowOff>9525</xdr:rowOff>
        </xdr:from>
        <xdr:to>
          <xdr:col>6</xdr:col>
          <xdr:colOff>762000</xdr:colOff>
          <xdr:row>90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90</xdr:row>
          <xdr:rowOff>9525</xdr:rowOff>
        </xdr:from>
        <xdr:to>
          <xdr:col>6</xdr:col>
          <xdr:colOff>762000</xdr:colOff>
          <xdr:row>91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91</xdr:row>
          <xdr:rowOff>9525</xdr:rowOff>
        </xdr:from>
        <xdr:to>
          <xdr:col>6</xdr:col>
          <xdr:colOff>762000</xdr:colOff>
          <xdr:row>92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92</xdr:row>
          <xdr:rowOff>9525</xdr:rowOff>
        </xdr:from>
        <xdr:to>
          <xdr:col>6</xdr:col>
          <xdr:colOff>762000</xdr:colOff>
          <xdr:row>93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93</xdr:row>
          <xdr:rowOff>9525</xdr:rowOff>
        </xdr:from>
        <xdr:to>
          <xdr:col>6</xdr:col>
          <xdr:colOff>762000</xdr:colOff>
          <xdr:row>94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94</xdr:row>
          <xdr:rowOff>9525</xdr:rowOff>
        </xdr:from>
        <xdr:to>
          <xdr:col>6</xdr:col>
          <xdr:colOff>762000</xdr:colOff>
          <xdr:row>95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95</xdr:row>
          <xdr:rowOff>9525</xdr:rowOff>
        </xdr:from>
        <xdr:to>
          <xdr:col>6</xdr:col>
          <xdr:colOff>762000</xdr:colOff>
          <xdr:row>96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96</xdr:row>
          <xdr:rowOff>9525</xdr:rowOff>
        </xdr:from>
        <xdr:to>
          <xdr:col>6</xdr:col>
          <xdr:colOff>762000</xdr:colOff>
          <xdr:row>97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97</xdr:row>
          <xdr:rowOff>9525</xdr:rowOff>
        </xdr:from>
        <xdr:to>
          <xdr:col>6</xdr:col>
          <xdr:colOff>762000</xdr:colOff>
          <xdr:row>98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98</xdr:row>
          <xdr:rowOff>9525</xdr:rowOff>
        </xdr:from>
        <xdr:to>
          <xdr:col>6</xdr:col>
          <xdr:colOff>762000</xdr:colOff>
          <xdr:row>99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99</xdr:row>
          <xdr:rowOff>9525</xdr:rowOff>
        </xdr:from>
        <xdr:to>
          <xdr:col>6</xdr:col>
          <xdr:colOff>762000</xdr:colOff>
          <xdr:row>100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100</xdr:row>
          <xdr:rowOff>9525</xdr:rowOff>
        </xdr:from>
        <xdr:to>
          <xdr:col>6</xdr:col>
          <xdr:colOff>762000</xdr:colOff>
          <xdr:row>101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101</xdr:row>
          <xdr:rowOff>9525</xdr:rowOff>
        </xdr:from>
        <xdr:to>
          <xdr:col>6</xdr:col>
          <xdr:colOff>762000</xdr:colOff>
          <xdr:row>102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102</xdr:row>
          <xdr:rowOff>9525</xdr:rowOff>
        </xdr:from>
        <xdr:to>
          <xdr:col>6</xdr:col>
          <xdr:colOff>762000</xdr:colOff>
          <xdr:row>103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103</xdr:row>
          <xdr:rowOff>9525</xdr:rowOff>
        </xdr:from>
        <xdr:to>
          <xdr:col>6</xdr:col>
          <xdr:colOff>762000</xdr:colOff>
          <xdr:row>104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103</xdr:row>
          <xdr:rowOff>9525</xdr:rowOff>
        </xdr:from>
        <xdr:to>
          <xdr:col>6</xdr:col>
          <xdr:colOff>762000</xdr:colOff>
          <xdr:row>104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104</xdr:row>
          <xdr:rowOff>9525</xdr:rowOff>
        </xdr:from>
        <xdr:to>
          <xdr:col>6</xdr:col>
          <xdr:colOff>762000</xdr:colOff>
          <xdr:row>105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104</xdr:row>
          <xdr:rowOff>9525</xdr:rowOff>
        </xdr:from>
        <xdr:to>
          <xdr:col>6</xdr:col>
          <xdr:colOff>762000</xdr:colOff>
          <xdr:row>105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105</xdr:row>
          <xdr:rowOff>9525</xdr:rowOff>
        </xdr:from>
        <xdr:to>
          <xdr:col>6</xdr:col>
          <xdr:colOff>762000</xdr:colOff>
          <xdr:row>106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105</xdr:row>
          <xdr:rowOff>9525</xdr:rowOff>
        </xdr:from>
        <xdr:to>
          <xdr:col>6</xdr:col>
          <xdr:colOff>762000</xdr:colOff>
          <xdr:row>106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105</xdr:row>
          <xdr:rowOff>9525</xdr:rowOff>
        </xdr:from>
        <xdr:to>
          <xdr:col>6</xdr:col>
          <xdr:colOff>762000</xdr:colOff>
          <xdr:row>106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106</xdr:row>
          <xdr:rowOff>9525</xdr:rowOff>
        </xdr:from>
        <xdr:to>
          <xdr:col>6</xdr:col>
          <xdr:colOff>762000</xdr:colOff>
          <xdr:row>107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106</xdr:row>
          <xdr:rowOff>9525</xdr:rowOff>
        </xdr:from>
        <xdr:to>
          <xdr:col>6</xdr:col>
          <xdr:colOff>762000</xdr:colOff>
          <xdr:row>107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106</xdr:row>
          <xdr:rowOff>9525</xdr:rowOff>
        </xdr:from>
        <xdr:to>
          <xdr:col>6</xdr:col>
          <xdr:colOff>762000</xdr:colOff>
          <xdr:row>107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107</xdr:row>
          <xdr:rowOff>9525</xdr:rowOff>
        </xdr:from>
        <xdr:to>
          <xdr:col>6</xdr:col>
          <xdr:colOff>762000</xdr:colOff>
          <xdr:row>108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107</xdr:row>
          <xdr:rowOff>9525</xdr:rowOff>
        </xdr:from>
        <xdr:to>
          <xdr:col>6</xdr:col>
          <xdr:colOff>762000</xdr:colOff>
          <xdr:row>108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107</xdr:row>
          <xdr:rowOff>9525</xdr:rowOff>
        </xdr:from>
        <xdr:to>
          <xdr:col>6</xdr:col>
          <xdr:colOff>762000</xdr:colOff>
          <xdr:row>108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108</xdr:row>
          <xdr:rowOff>9525</xdr:rowOff>
        </xdr:from>
        <xdr:to>
          <xdr:col>6</xdr:col>
          <xdr:colOff>762000</xdr:colOff>
          <xdr:row>109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108</xdr:row>
          <xdr:rowOff>9525</xdr:rowOff>
        </xdr:from>
        <xdr:to>
          <xdr:col>6</xdr:col>
          <xdr:colOff>762000</xdr:colOff>
          <xdr:row>109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108</xdr:row>
          <xdr:rowOff>9525</xdr:rowOff>
        </xdr:from>
        <xdr:to>
          <xdr:col>6</xdr:col>
          <xdr:colOff>762000</xdr:colOff>
          <xdr:row>109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109</xdr:row>
          <xdr:rowOff>9525</xdr:rowOff>
        </xdr:from>
        <xdr:to>
          <xdr:col>6</xdr:col>
          <xdr:colOff>762000</xdr:colOff>
          <xdr:row>110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109</xdr:row>
          <xdr:rowOff>9525</xdr:rowOff>
        </xdr:from>
        <xdr:to>
          <xdr:col>6</xdr:col>
          <xdr:colOff>762000</xdr:colOff>
          <xdr:row>110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109</xdr:row>
          <xdr:rowOff>9525</xdr:rowOff>
        </xdr:from>
        <xdr:to>
          <xdr:col>6</xdr:col>
          <xdr:colOff>762000</xdr:colOff>
          <xdr:row>110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110</xdr:row>
          <xdr:rowOff>9525</xdr:rowOff>
        </xdr:from>
        <xdr:to>
          <xdr:col>6</xdr:col>
          <xdr:colOff>762000</xdr:colOff>
          <xdr:row>111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110</xdr:row>
          <xdr:rowOff>9525</xdr:rowOff>
        </xdr:from>
        <xdr:to>
          <xdr:col>6</xdr:col>
          <xdr:colOff>762000</xdr:colOff>
          <xdr:row>111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110</xdr:row>
          <xdr:rowOff>9525</xdr:rowOff>
        </xdr:from>
        <xdr:to>
          <xdr:col>6</xdr:col>
          <xdr:colOff>762000</xdr:colOff>
          <xdr:row>111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111</xdr:row>
          <xdr:rowOff>9525</xdr:rowOff>
        </xdr:from>
        <xdr:to>
          <xdr:col>6</xdr:col>
          <xdr:colOff>762000</xdr:colOff>
          <xdr:row>112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111</xdr:row>
          <xdr:rowOff>9525</xdr:rowOff>
        </xdr:from>
        <xdr:to>
          <xdr:col>6</xdr:col>
          <xdr:colOff>762000</xdr:colOff>
          <xdr:row>112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111</xdr:row>
          <xdr:rowOff>9525</xdr:rowOff>
        </xdr:from>
        <xdr:to>
          <xdr:col>6</xdr:col>
          <xdr:colOff>762000</xdr:colOff>
          <xdr:row>112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112</xdr:row>
          <xdr:rowOff>9525</xdr:rowOff>
        </xdr:from>
        <xdr:to>
          <xdr:col>6</xdr:col>
          <xdr:colOff>762000</xdr:colOff>
          <xdr:row>113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112</xdr:row>
          <xdr:rowOff>9525</xdr:rowOff>
        </xdr:from>
        <xdr:to>
          <xdr:col>6</xdr:col>
          <xdr:colOff>762000</xdr:colOff>
          <xdr:row>113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112</xdr:row>
          <xdr:rowOff>9525</xdr:rowOff>
        </xdr:from>
        <xdr:to>
          <xdr:col>6</xdr:col>
          <xdr:colOff>762000</xdr:colOff>
          <xdr:row>113</xdr:row>
          <xdr:rowOff>38100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113</xdr:row>
          <xdr:rowOff>9525</xdr:rowOff>
        </xdr:from>
        <xdr:to>
          <xdr:col>6</xdr:col>
          <xdr:colOff>762000</xdr:colOff>
          <xdr:row>114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113</xdr:row>
          <xdr:rowOff>9525</xdr:rowOff>
        </xdr:from>
        <xdr:to>
          <xdr:col>6</xdr:col>
          <xdr:colOff>762000</xdr:colOff>
          <xdr:row>114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113</xdr:row>
          <xdr:rowOff>9525</xdr:rowOff>
        </xdr:from>
        <xdr:to>
          <xdr:col>6</xdr:col>
          <xdr:colOff>762000</xdr:colOff>
          <xdr:row>114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114</xdr:row>
          <xdr:rowOff>9525</xdr:rowOff>
        </xdr:from>
        <xdr:to>
          <xdr:col>6</xdr:col>
          <xdr:colOff>762000</xdr:colOff>
          <xdr:row>115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114</xdr:row>
          <xdr:rowOff>9525</xdr:rowOff>
        </xdr:from>
        <xdr:to>
          <xdr:col>6</xdr:col>
          <xdr:colOff>762000</xdr:colOff>
          <xdr:row>115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114</xdr:row>
          <xdr:rowOff>9525</xdr:rowOff>
        </xdr:from>
        <xdr:to>
          <xdr:col>6</xdr:col>
          <xdr:colOff>762000</xdr:colOff>
          <xdr:row>115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115</xdr:row>
          <xdr:rowOff>9525</xdr:rowOff>
        </xdr:from>
        <xdr:to>
          <xdr:col>6</xdr:col>
          <xdr:colOff>762000</xdr:colOff>
          <xdr:row>116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115</xdr:row>
          <xdr:rowOff>9525</xdr:rowOff>
        </xdr:from>
        <xdr:to>
          <xdr:col>6</xdr:col>
          <xdr:colOff>762000</xdr:colOff>
          <xdr:row>116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115</xdr:row>
          <xdr:rowOff>9525</xdr:rowOff>
        </xdr:from>
        <xdr:to>
          <xdr:col>6</xdr:col>
          <xdr:colOff>762000</xdr:colOff>
          <xdr:row>116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116</xdr:row>
          <xdr:rowOff>9525</xdr:rowOff>
        </xdr:from>
        <xdr:to>
          <xdr:col>6</xdr:col>
          <xdr:colOff>762000</xdr:colOff>
          <xdr:row>117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116</xdr:row>
          <xdr:rowOff>9525</xdr:rowOff>
        </xdr:from>
        <xdr:to>
          <xdr:col>6</xdr:col>
          <xdr:colOff>762000</xdr:colOff>
          <xdr:row>117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116</xdr:row>
          <xdr:rowOff>9525</xdr:rowOff>
        </xdr:from>
        <xdr:to>
          <xdr:col>6</xdr:col>
          <xdr:colOff>762000</xdr:colOff>
          <xdr:row>117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117</xdr:row>
          <xdr:rowOff>9525</xdr:rowOff>
        </xdr:from>
        <xdr:to>
          <xdr:col>6</xdr:col>
          <xdr:colOff>762000</xdr:colOff>
          <xdr:row>118</xdr:row>
          <xdr:rowOff>38100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117</xdr:row>
          <xdr:rowOff>9525</xdr:rowOff>
        </xdr:from>
        <xdr:to>
          <xdr:col>6</xdr:col>
          <xdr:colOff>762000</xdr:colOff>
          <xdr:row>118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117</xdr:row>
          <xdr:rowOff>9525</xdr:rowOff>
        </xdr:from>
        <xdr:to>
          <xdr:col>6</xdr:col>
          <xdr:colOff>762000</xdr:colOff>
          <xdr:row>118</xdr:row>
          <xdr:rowOff>38100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118</xdr:row>
          <xdr:rowOff>9525</xdr:rowOff>
        </xdr:from>
        <xdr:to>
          <xdr:col>6</xdr:col>
          <xdr:colOff>762000</xdr:colOff>
          <xdr:row>119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118</xdr:row>
          <xdr:rowOff>9525</xdr:rowOff>
        </xdr:from>
        <xdr:to>
          <xdr:col>6</xdr:col>
          <xdr:colOff>762000</xdr:colOff>
          <xdr:row>119</xdr:row>
          <xdr:rowOff>38100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118</xdr:row>
          <xdr:rowOff>9525</xdr:rowOff>
        </xdr:from>
        <xdr:to>
          <xdr:col>6</xdr:col>
          <xdr:colOff>762000</xdr:colOff>
          <xdr:row>119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119</xdr:row>
          <xdr:rowOff>9525</xdr:rowOff>
        </xdr:from>
        <xdr:to>
          <xdr:col>6</xdr:col>
          <xdr:colOff>762000</xdr:colOff>
          <xdr:row>120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119</xdr:row>
          <xdr:rowOff>9525</xdr:rowOff>
        </xdr:from>
        <xdr:to>
          <xdr:col>6</xdr:col>
          <xdr:colOff>762000</xdr:colOff>
          <xdr:row>120</xdr:row>
          <xdr:rowOff>38100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119</xdr:row>
          <xdr:rowOff>9525</xdr:rowOff>
        </xdr:from>
        <xdr:to>
          <xdr:col>6</xdr:col>
          <xdr:colOff>762000</xdr:colOff>
          <xdr:row>120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120</xdr:row>
          <xdr:rowOff>9525</xdr:rowOff>
        </xdr:from>
        <xdr:to>
          <xdr:col>6</xdr:col>
          <xdr:colOff>762000</xdr:colOff>
          <xdr:row>121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120</xdr:row>
          <xdr:rowOff>9525</xdr:rowOff>
        </xdr:from>
        <xdr:to>
          <xdr:col>6</xdr:col>
          <xdr:colOff>762000</xdr:colOff>
          <xdr:row>121</xdr:row>
          <xdr:rowOff>38100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120</xdr:row>
          <xdr:rowOff>9525</xdr:rowOff>
        </xdr:from>
        <xdr:to>
          <xdr:col>6</xdr:col>
          <xdr:colOff>762000</xdr:colOff>
          <xdr:row>121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121</xdr:row>
          <xdr:rowOff>9525</xdr:rowOff>
        </xdr:from>
        <xdr:to>
          <xdr:col>6</xdr:col>
          <xdr:colOff>762000</xdr:colOff>
          <xdr:row>122</xdr:row>
          <xdr:rowOff>38100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121</xdr:row>
          <xdr:rowOff>9525</xdr:rowOff>
        </xdr:from>
        <xdr:to>
          <xdr:col>6</xdr:col>
          <xdr:colOff>762000</xdr:colOff>
          <xdr:row>122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121</xdr:row>
          <xdr:rowOff>9525</xdr:rowOff>
        </xdr:from>
        <xdr:to>
          <xdr:col>6</xdr:col>
          <xdr:colOff>762000</xdr:colOff>
          <xdr:row>122</xdr:row>
          <xdr:rowOff>38100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122</xdr:row>
          <xdr:rowOff>9525</xdr:rowOff>
        </xdr:from>
        <xdr:to>
          <xdr:col>6</xdr:col>
          <xdr:colOff>762000</xdr:colOff>
          <xdr:row>123</xdr:row>
          <xdr:rowOff>38100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122</xdr:row>
          <xdr:rowOff>9525</xdr:rowOff>
        </xdr:from>
        <xdr:to>
          <xdr:col>6</xdr:col>
          <xdr:colOff>762000</xdr:colOff>
          <xdr:row>123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122</xdr:row>
          <xdr:rowOff>9525</xdr:rowOff>
        </xdr:from>
        <xdr:to>
          <xdr:col>6</xdr:col>
          <xdr:colOff>762000</xdr:colOff>
          <xdr:row>123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123</xdr:row>
          <xdr:rowOff>9525</xdr:rowOff>
        </xdr:from>
        <xdr:to>
          <xdr:col>6</xdr:col>
          <xdr:colOff>762000</xdr:colOff>
          <xdr:row>124</xdr:row>
          <xdr:rowOff>38100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123</xdr:row>
          <xdr:rowOff>9525</xdr:rowOff>
        </xdr:from>
        <xdr:to>
          <xdr:col>6</xdr:col>
          <xdr:colOff>762000</xdr:colOff>
          <xdr:row>124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123</xdr:row>
          <xdr:rowOff>9525</xdr:rowOff>
        </xdr:from>
        <xdr:to>
          <xdr:col>6</xdr:col>
          <xdr:colOff>762000</xdr:colOff>
          <xdr:row>124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124</xdr:row>
          <xdr:rowOff>9525</xdr:rowOff>
        </xdr:from>
        <xdr:to>
          <xdr:col>6</xdr:col>
          <xdr:colOff>762000</xdr:colOff>
          <xdr:row>125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124</xdr:row>
          <xdr:rowOff>9525</xdr:rowOff>
        </xdr:from>
        <xdr:to>
          <xdr:col>6</xdr:col>
          <xdr:colOff>762000</xdr:colOff>
          <xdr:row>125</xdr:row>
          <xdr:rowOff>38100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124</xdr:row>
          <xdr:rowOff>9525</xdr:rowOff>
        </xdr:from>
        <xdr:to>
          <xdr:col>6</xdr:col>
          <xdr:colOff>762000</xdr:colOff>
          <xdr:row>125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125</xdr:row>
          <xdr:rowOff>9525</xdr:rowOff>
        </xdr:from>
        <xdr:to>
          <xdr:col>6</xdr:col>
          <xdr:colOff>762000</xdr:colOff>
          <xdr:row>126</xdr:row>
          <xdr:rowOff>38100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125</xdr:row>
          <xdr:rowOff>9525</xdr:rowOff>
        </xdr:from>
        <xdr:to>
          <xdr:col>6</xdr:col>
          <xdr:colOff>762000</xdr:colOff>
          <xdr:row>126</xdr:row>
          <xdr:rowOff>38100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125</xdr:row>
          <xdr:rowOff>9525</xdr:rowOff>
        </xdr:from>
        <xdr:to>
          <xdr:col>6</xdr:col>
          <xdr:colOff>762000</xdr:colOff>
          <xdr:row>126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126</xdr:row>
          <xdr:rowOff>9525</xdr:rowOff>
        </xdr:from>
        <xdr:to>
          <xdr:col>6</xdr:col>
          <xdr:colOff>762000</xdr:colOff>
          <xdr:row>127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126</xdr:row>
          <xdr:rowOff>9525</xdr:rowOff>
        </xdr:from>
        <xdr:to>
          <xdr:col>6</xdr:col>
          <xdr:colOff>762000</xdr:colOff>
          <xdr:row>127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126</xdr:row>
          <xdr:rowOff>9525</xdr:rowOff>
        </xdr:from>
        <xdr:to>
          <xdr:col>6</xdr:col>
          <xdr:colOff>762000</xdr:colOff>
          <xdr:row>127</xdr:row>
          <xdr:rowOff>38100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127</xdr:row>
          <xdr:rowOff>9525</xdr:rowOff>
        </xdr:from>
        <xdr:to>
          <xdr:col>6</xdr:col>
          <xdr:colOff>762000</xdr:colOff>
          <xdr:row>128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127</xdr:row>
          <xdr:rowOff>9525</xdr:rowOff>
        </xdr:from>
        <xdr:to>
          <xdr:col>6</xdr:col>
          <xdr:colOff>762000</xdr:colOff>
          <xdr:row>128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127</xdr:row>
          <xdr:rowOff>9525</xdr:rowOff>
        </xdr:from>
        <xdr:to>
          <xdr:col>6</xdr:col>
          <xdr:colOff>762000</xdr:colOff>
          <xdr:row>128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128</xdr:row>
          <xdr:rowOff>9525</xdr:rowOff>
        </xdr:from>
        <xdr:to>
          <xdr:col>6</xdr:col>
          <xdr:colOff>762000</xdr:colOff>
          <xdr:row>129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128</xdr:row>
          <xdr:rowOff>9525</xdr:rowOff>
        </xdr:from>
        <xdr:to>
          <xdr:col>6</xdr:col>
          <xdr:colOff>762000</xdr:colOff>
          <xdr:row>129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128</xdr:row>
          <xdr:rowOff>9525</xdr:rowOff>
        </xdr:from>
        <xdr:to>
          <xdr:col>6</xdr:col>
          <xdr:colOff>762000</xdr:colOff>
          <xdr:row>129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129</xdr:row>
          <xdr:rowOff>9525</xdr:rowOff>
        </xdr:from>
        <xdr:to>
          <xdr:col>6</xdr:col>
          <xdr:colOff>762000</xdr:colOff>
          <xdr:row>130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129</xdr:row>
          <xdr:rowOff>9525</xdr:rowOff>
        </xdr:from>
        <xdr:to>
          <xdr:col>6</xdr:col>
          <xdr:colOff>762000</xdr:colOff>
          <xdr:row>130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129</xdr:row>
          <xdr:rowOff>9525</xdr:rowOff>
        </xdr:from>
        <xdr:to>
          <xdr:col>6</xdr:col>
          <xdr:colOff>762000</xdr:colOff>
          <xdr:row>130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130</xdr:row>
          <xdr:rowOff>9525</xdr:rowOff>
        </xdr:from>
        <xdr:to>
          <xdr:col>6</xdr:col>
          <xdr:colOff>762000</xdr:colOff>
          <xdr:row>131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130</xdr:row>
          <xdr:rowOff>9525</xdr:rowOff>
        </xdr:from>
        <xdr:to>
          <xdr:col>6</xdr:col>
          <xdr:colOff>762000</xdr:colOff>
          <xdr:row>131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130</xdr:row>
          <xdr:rowOff>9525</xdr:rowOff>
        </xdr:from>
        <xdr:to>
          <xdr:col>6</xdr:col>
          <xdr:colOff>762000</xdr:colOff>
          <xdr:row>131</xdr:row>
          <xdr:rowOff>38100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131</xdr:row>
          <xdr:rowOff>9525</xdr:rowOff>
        </xdr:from>
        <xdr:to>
          <xdr:col>6</xdr:col>
          <xdr:colOff>762000</xdr:colOff>
          <xdr:row>132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131</xdr:row>
          <xdr:rowOff>9525</xdr:rowOff>
        </xdr:from>
        <xdr:to>
          <xdr:col>6</xdr:col>
          <xdr:colOff>762000</xdr:colOff>
          <xdr:row>132</xdr:row>
          <xdr:rowOff>38100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131</xdr:row>
          <xdr:rowOff>9525</xdr:rowOff>
        </xdr:from>
        <xdr:to>
          <xdr:col>6</xdr:col>
          <xdr:colOff>762000</xdr:colOff>
          <xdr:row>132</xdr:row>
          <xdr:rowOff>38100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132</xdr:row>
          <xdr:rowOff>9525</xdr:rowOff>
        </xdr:from>
        <xdr:to>
          <xdr:col>6</xdr:col>
          <xdr:colOff>762000</xdr:colOff>
          <xdr:row>133</xdr:row>
          <xdr:rowOff>38100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132</xdr:row>
          <xdr:rowOff>9525</xdr:rowOff>
        </xdr:from>
        <xdr:to>
          <xdr:col>6</xdr:col>
          <xdr:colOff>762000</xdr:colOff>
          <xdr:row>133</xdr:row>
          <xdr:rowOff>38100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132</xdr:row>
          <xdr:rowOff>9525</xdr:rowOff>
        </xdr:from>
        <xdr:to>
          <xdr:col>6</xdr:col>
          <xdr:colOff>762000</xdr:colOff>
          <xdr:row>133</xdr:row>
          <xdr:rowOff>38100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133</xdr:row>
          <xdr:rowOff>9525</xdr:rowOff>
        </xdr:from>
        <xdr:to>
          <xdr:col>6</xdr:col>
          <xdr:colOff>762000</xdr:colOff>
          <xdr:row>134</xdr:row>
          <xdr:rowOff>38100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133</xdr:row>
          <xdr:rowOff>9525</xdr:rowOff>
        </xdr:from>
        <xdr:to>
          <xdr:col>6</xdr:col>
          <xdr:colOff>762000</xdr:colOff>
          <xdr:row>134</xdr:row>
          <xdr:rowOff>38100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36</xdr:row>
          <xdr:rowOff>9525</xdr:rowOff>
        </xdr:from>
        <xdr:to>
          <xdr:col>6</xdr:col>
          <xdr:colOff>762000</xdr:colOff>
          <xdr:row>37</xdr:row>
          <xdr:rowOff>28575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133</xdr:row>
          <xdr:rowOff>9525</xdr:rowOff>
        </xdr:from>
        <xdr:to>
          <xdr:col>6</xdr:col>
          <xdr:colOff>762000</xdr:colOff>
          <xdr:row>134</xdr:row>
          <xdr:rowOff>38100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133</xdr:row>
          <xdr:rowOff>9525</xdr:rowOff>
        </xdr:from>
        <xdr:to>
          <xdr:col>6</xdr:col>
          <xdr:colOff>762000</xdr:colOff>
          <xdr:row>134</xdr:row>
          <xdr:rowOff>38100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133</xdr:row>
          <xdr:rowOff>9525</xdr:rowOff>
        </xdr:from>
        <xdr:to>
          <xdr:col>6</xdr:col>
          <xdr:colOff>762000</xdr:colOff>
          <xdr:row>134</xdr:row>
          <xdr:rowOff>38100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134</xdr:row>
          <xdr:rowOff>9525</xdr:rowOff>
        </xdr:from>
        <xdr:to>
          <xdr:col>6</xdr:col>
          <xdr:colOff>762000</xdr:colOff>
          <xdr:row>135</xdr:row>
          <xdr:rowOff>38100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134</xdr:row>
          <xdr:rowOff>9525</xdr:rowOff>
        </xdr:from>
        <xdr:to>
          <xdr:col>6</xdr:col>
          <xdr:colOff>762000</xdr:colOff>
          <xdr:row>135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134</xdr:row>
          <xdr:rowOff>9525</xdr:rowOff>
        </xdr:from>
        <xdr:to>
          <xdr:col>6</xdr:col>
          <xdr:colOff>762000</xdr:colOff>
          <xdr:row>135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134</xdr:row>
          <xdr:rowOff>9525</xdr:rowOff>
        </xdr:from>
        <xdr:to>
          <xdr:col>6</xdr:col>
          <xdr:colOff>762000</xdr:colOff>
          <xdr:row>135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134</xdr:row>
          <xdr:rowOff>9525</xdr:rowOff>
        </xdr:from>
        <xdr:to>
          <xdr:col>6</xdr:col>
          <xdr:colOff>762000</xdr:colOff>
          <xdr:row>135</xdr:row>
          <xdr:rowOff>38100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135</xdr:row>
          <xdr:rowOff>9525</xdr:rowOff>
        </xdr:from>
        <xdr:to>
          <xdr:col>6</xdr:col>
          <xdr:colOff>762000</xdr:colOff>
          <xdr:row>136</xdr:row>
          <xdr:rowOff>57150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135</xdr:row>
          <xdr:rowOff>9525</xdr:rowOff>
        </xdr:from>
        <xdr:to>
          <xdr:col>6</xdr:col>
          <xdr:colOff>762000</xdr:colOff>
          <xdr:row>136</xdr:row>
          <xdr:rowOff>57150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135</xdr:row>
          <xdr:rowOff>9525</xdr:rowOff>
        </xdr:from>
        <xdr:to>
          <xdr:col>6</xdr:col>
          <xdr:colOff>762000</xdr:colOff>
          <xdr:row>136</xdr:row>
          <xdr:rowOff>57150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135</xdr:row>
          <xdr:rowOff>9525</xdr:rowOff>
        </xdr:from>
        <xdr:to>
          <xdr:col>6</xdr:col>
          <xdr:colOff>762000</xdr:colOff>
          <xdr:row>136</xdr:row>
          <xdr:rowOff>57150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135</xdr:row>
          <xdr:rowOff>9525</xdr:rowOff>
        </xdr:from>
        <xdr:to>
          <xdr:col>6</xdr:col>
          <xdr:colOff>762000</xdr:colOff>
          <xdr:row>136</xdr:row>
          <xdr:rowOff>57150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1"/>
  <sheetViews>
    <sheetView zoomScaleNormal="100" workbookViewId="0">
      <selection activeCell="B4" sqref="B4"/>
    </sheetView>
  </sheetViews>
  <sheetFormatPr defaultRowHeight="15" x14ac:dyDescent="0.25"/>
  <cols>
    <col min="2" max="4" width="10.42578125" bestFit="1" customWidth="1"/>
    <col min="6" max="7" width="9.140625" customWidth="1"/>
    <col min="12" max="12" width="9.140625" customWidth="1"/>
    <col min="13" max="13" width="5" customWidth="1"/>
    <col min="14" max="14" width="9.140625" customWidth="1"/>
  </cols>
  <sheetData>
    <row r="1" spans="1:13" ht="15.75" x14ac:dyDescent="0.25">
      <c r="A1" s="156" t="s">
        <v>71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4"/>
    </row>
    <row r="2" spans="1:13" ht="15.75" x14ac:dyDescent="0.25">
      <c r="A2" s="157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4"/>
    </row>
    <row r="3" spans="1:13" x14ac:dyDescent="0.25">
      <c r="A3" s="157" t="s">
        <v>106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4"/>
    </row>
    <row r="4" spans="1:13" x14ac:dyDescent="0.25">
      <c r="A4" s="165" t="s">
        <v>210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4"/>
    </row>
    <row r="5" spans="1:13" x14ac:dyDescent="0.25">
      <c r="A5" s="157" t="s">
        <v>167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4"/>
    </row>
    <row r="6" spans="1:13" x14ac:dyDescent="0.25">
      <c r="A6" s="157" t="s">
        <v>166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4"/>
    </row>
    <row r="7" spans="1:13" ht="15.75" x14ac:dyDescent="0.25">
      <c r="A7" s="157" t="s">
        <v>107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4"/>
    </row>
    <row r="8" spans="1:13" x14ac:dyDescent="0.2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4"/>
    </row>
    <row r="9" spans="1:13" x14ac:dyDescent="0.25">
      <c r="A9" s="159" t="s">
        <v>202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4"/>
    </row>
    <row r="10" spans="1:13" x14ac:dyDescent="0.25">
      <c r="A10" s="175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4"/>
    </row>
    <row r="11" spans="1:13" x14ac:dyDescent="0.25">
      <c r="A11" s="175" t="s">
        <v>201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4"/>
    </row>
    <row r="12" spans="1:13" x14ac:dyDescent="0.25">
      <c r="A12" s="175" t="s">
        <v>200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4"/>
    </row>
    <row r="13" spans="1:13" x14ac:dyDescent="0.25">
      <c r="A13" s="175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4"/>
    </row>
    <row r="14" spans="1:13" ht="15.75" x14ac:dyDescent="0.25">
      <c r="A14" s="172" t="s">
        <v>156</v>
      </c>
      <c r="B14" s="192"/>
      <c r="C14" s="192"/>
      <c r="D14" s="192"/>
      <c r="E14" s="192"/>
      <c r="F14" s="192"/>
      <c r="G14" s="192"/>
      <c r="H14" s="192"/>
      <c r="I14" s="158"/>
      <c r="J14" s="158"/>
      <c r="K14" s="158"/>
      <c r="L14" s="158"/>
      <c r="M14" s="4"/>
    </row>
    <row r="15" spans="1:13" ht="15.75" x14ac:dyDescent="0.25">
      <c r="A15" s="172" t="s">
        <v>184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4"/>
    </row>
    <row r="16" spans="1:13" ht="15.75" x14ac:dyDescent="0.25">
      <c r="A16" s="172" t="s">
        <v>185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4"/>
    </row>
    <row r="17" spans="1:13" ht="15.75" x14ac:dyDescent="0.25">
      <c r="A17" s="164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4"/>
    </row>
    <row r="18" spans="1:13" ht="15.75" x14ac:dyDescent="0.25">
      <c r="A18" s="172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4"/>
    </row>
    <row r="19" spans="1:13" ht="15.75" x14ac:dyDescent="0.25">
      <c r="A19" s="172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4"/>
    </row>
    <row r="20" spans="1:13" ht="15.75" x14ac:dyDescent="0.25">
      <c r="A20" s="172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4"/>
    </row>
    <row r="21" spans="1:13" ht="15.75" x14ac:dyDescent="0.25">
      <c r="A21" s="172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4"/>
    </row>
    <row r="22" spans="1:13" ht="15.75" x14ac:dyDescent="0.25">
      <c r="A22" s="213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4"/>
    </row>
    <row r="23" spans="1:13" ht="15.75" x14ac:dyDescent="0.25">
      <c r="A23" s="213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4"/>
    </row>
    <row r="24" spans="1:13" ht="15.75" x14ac:dyDescent="0.25">
      <c r="A24" s="213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4"/>
    </row>
    <row r="25" spans="1:13" ht="15.75" x14ac:dyDescent="0.25">
      <c r="A25" s="213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4"/>
    </row>
    <row r="26" spans="1:13" ht="15.75" x14ac:dyDescent="0.25">
      <c r="A26" s="213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4"/>
    </row>
    <row r="27" spans="1:13" ht="15.75" x14ac:dyDescent="0.25">
      <c r="A27" s="213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4"/>
    </row>
    <row r="28" spans="1:13" ht="15.75" x14ac:dyDescent="0.25">
      <c r="A28" s="213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4"/>
    </row>
    <row r="29" spans="1:13" ht="15.75" x14ac:dyDescent="0.25">
      <c r="A29" s="161" t="s">
        <v>18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4"/>
    </row>
    <row r="30" spans="1:13" x14ac:dyDescent="0.25">
      <c r="A30" s="157" t="s">
        <v>108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4"/>
    </row>
    <row r="31" spans="1:13" ht="15.75" customHeight="1" x14ac:dyDescent="0.25">
      <c r="A31" s="157" t="s">
        <v>109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4"/>
    </row>
    <row r="32" spans="1:13" ht="15.75" customHeight="1" x14ac:dyDescent="0.2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4"/>
    </row>
    <row r="33" spans="1:13" ht="15.75" x14ac:dyDescent="0.25">
      <c r="A33" s="157" t="s">
        <v>110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4"/>
    </row>
    <row r="34" spans="1:13" ht="15.75" x14ac:dyDescent="0.25">
      <c r="A34" s="157" t="s">
        <v>111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4"/>
    </row>
    <row r="35" spans="1:13" ht="15.75" x14ac:dyDescent="0.25">
      <c r="A35" s="162" t="s">
        <v>104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4"/>
    </row>
    <row r="36" spans="1:13" ht="15.75" customHeight="1" x14ac:dyDescent="0.25">
      <c r="A36" s="163" t="s">
        <v>16</v>
      </c>
      <c r="B36" s="155"/>
      <c r="C36" s="155"/>
      <c r="D36" s="155"/>
      <c r="E36" s="155"/>
      <c r="F36" s="155"/>
      <c r="G36" s="155"/>
      <c r="H36" s="155"/>
      <c r="I36" s="155"/>
      <c r="J36" s="157"/>
      <c r="K36" s="155"/>
      <c r="L36" s="155"/>
      <c r="M36" s="4"/>
    </row>
    <row r="37" spans="1:13" ht="15.75" x14ac:dyDescent="0.25">
      <c r="A37" s="163" t="s">
        <v>17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4"/>
    </row>
    <row r="38" spans="1:13" ht="15.75" x14ac:dyDescent="0.25">
      <c r="A38" s="163" t="s">
        <v>220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4"/>
    </row>
    <row r="39" spans="1:13" ht="15.75" x14ac:dyDescent="0.25">
      <c r="A39" s="163" t="s">
        <v>112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4"/>
    </row>
    <row r="40" spans="1:13" ht="15.75" x14ac:dyDescent="0.25">
      <c r="A40" s="163" t="s">
        <v>113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4"/>
    </row>
    <row r="41" spans="1:13" ht="15.75" x14ac:dyDescent="0.25">
      <c r="A41" s="162" t="s">
        <v>105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4"/>
    </row>
    <row r="42" spans="1:13" ht="15.75" x14ac:dyDescent="0.25">
      <c r="A42" s="157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4"/>
    </row>
    <row r="43" spans="1:13" ht="15.75" x14ac:dyDescent="0.25">
      <c r="A43" s="157" t="s">
        <v>114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4"/>
    </row>
    <row r="44" spans="1:13" ht="15.75" x14ac:dyDescent="0.25">
      <c r="A44" s="157" t="s">
        <v>115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4"/>
    </row>
    <row r="45" spans="1:13" ht="15.75" x14ac:dyDescent="0.25">
      <c r="A45" s="162" t="s">
        <v>164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4"/>
    </row>
    <row r="46" spans="1:13" ht="15.75" x14ac:dyDescent="0.25">
      <c r="A46" s="162" t="s">
        <v>116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4"/>
    </row>
    <row r="47" spans="1:13" ht="15.75" x14ac:dyDescent="0.25">
      <c r="A47" s="162" t="s">
        <v>117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4"/>
    </row>
    <row r="48" spans="1:13" ht="15.75" x14ac:dyDescent="0.25">
      <c r="A48" s="157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4"/>
    </row>
    <row r="49" spans="1:13" ht="15.75" x14ac:dyDescent="0.25">
      <c r="A49" s="157" t="s">
        <v>21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4"/>
    </row>
    <row r="50" spans="1:13" ht="15.75" x14ac:dyDescent="0.25">
      <c r="A50" s="157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4"/>
    </row>
    <row r="51" spans="1:13" ht="15.75" x14ac:dyDescent="0.25">
      <c r="A51" s="157" t="s">
        <v>118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4"/>
    </row>
    <row r="52" spans="1:13" ht="15.75" x14ac:dyDescent="0.25">
      <c r="A52" s="157" t="s">
        <v>119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4"/>
    </row>
    <row r="53" spans="1:13" ht="15.75" x14ac:dyDescent="0.25">
      <c r="A53" s="157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4"/>
    </row>
    <row r="54" spans="1:13" ht="15.75" x14ac:dyDescent="0.25">
      <c r="A54" s="161" t="s">
        <v>221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4"/>
    </row>
    <row r="55" spans="1:13" ht="15.75" x14ac:dyDescent="0.25">
      <c r="A55" s="157" t="s">
        <v>181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4"/>
    </row>
    <row r="56" spans="1:13" ht="15.75" x14ac:dyDescent="0.25">
      <c r="A56" s="157" t="s">
        <v>180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4"/>
    </row>
    <row r="57" spans="1:13" ht="15.75" x14ac:dyDescent="0.25">
      <c r="A57" s="157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4"/>
    </row>
    <row r="58" spans="1:13" ht="15.75" x14ac:dyDescent="0.25">
      <c r="A58" s="157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4"/>
    </row>
    <row r="59" spans="1:13" ht="15.75" x14ac:dyDescent="0.25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4"/>
    </row>
    <row r="60" spans="1:13" ht="15.75" x14ac:dyDescent="0.25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4"/>
    </row>
    <row r="61" spans="1:13" ht="15.75" x14ac:dyDescent="0.2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4"/>
    </row>
    <row r="62" spans="1:13" ht="15.75" x14ac:dyDescent="0.25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4"/>
    </row>
    <row r="63" spans="1:13" ht="15.75" x14ac:dyDescent="0.25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4"/>
    </row>
    <row r="64" spans="1:13" ht="15.75" x14ac:dyDescent="0.25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4"/>
    </row>
    <row r="65" spans="1:13" ht="15.75" x14ac:dyDescent="0.25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4"/>
    </row>
    <row r="66" spans="1:13" ht="15.75" x14ac:dyDescent="0.25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4"/>
    </row>
    <row r="67" spans="1:13" ht="15.75" x14ac:dyDescent="0.25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4"/>
    </row>
    <row r="68" spans="1:13" ht="15.75" x14ac:dyDescent="0.25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4"/>
    </row>
    <row r="69" spans="1:13" ht="24" customHeight="1" x14ac:dyDescent="0.25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4"/>
    </row>
    <row r="70" spans="1:13" ht="15.75" x14ac:dyDescent="0.25">
      <c r="A70" s="161" t="s">
        <v>72</v>
      </c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4"/>
    </row>
    <row r="71" spans="1:13" ht="15.75" x14ac:dyDescent="0.25">
      <c r="A71" s="157" t="s">
        <v>165</v>
      </c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4"/>
    </row>
    <row r="72" spans="1:13" ht="15.75" x14ac:dyDescent="0.25">
      <c r="A72" s="157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4"/>
    </row>
    <row r="73" spans="1:13" ht="15.75" x14ac:dyDescent="0.25">
      <c r="A73" s="157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4"/>
    </row>
    <row r="74" spans="1:13" ht="15.75" x14ac:dyDescent="0.25">
      <c r="A74" s="157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4"/>
    </row>
    <row r="75" spans="1:13" ht="15.75" x14ac:dyDescent="0.25">
      <c r="A75" s="157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4"/>
    </row>
    <row r="76" spans="1:13" ht="15.75" x14ac:dyDescent="0.25">
      <c r="A76" s="157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4"/>
    </row>
    <row r="77" spans="1:13" ht="15.75" x14ac:dyDescent="0.25">
      <c r="A77" s="157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4"/>
    </row>
    <row r="78" spans="1:13" ht="15.75" x14ac:dyDescent="0.25">
      <c r="A78" s="157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4"/>
    </row>
    <row r="79" spans="1:13" ht="15.75" x14ac:dyDescent="0.25">
      <c r="A79" s="157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4"/>
    </row>
    <row r="80" spans="1:13" ht="15.75" x14ac:dyDescent="0.25">
      <c r="A80" s="157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4"/>
    </row>
    <row r="81" spans="1:13" ht="15.75" x14ac:dyDescent="0.25">
      <c r="A81" s="157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4"/>
    </row>
    <row r="82" spans="1:13" ht="15.75" x14ac:dyDescent="0.25">
      <c r="A82" s="157" t="s">
        <v>120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4"/>
    </row>
    <row r="83" spans="1:13" s="3" customFormat="1" ht="15.75" x14ac:dyDescent="0.25">
      <c r="A83" s="157" t="s">
        <v>168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4"/>
    </row>
    <row r="84" spans="1:13" ht="15.75" x14ac:dyDescent="0.25">
      <c r="A84" s="157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4"/>
    </row>
    <row r="85" spans="1:13" ht="15.75" x14ac:dyDescent="0.25">
      <c r="A85" s="157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4"/>
    </row>
    <row r="86" spans="1:13" ht="15.75" x14ac:dyDescent="0.25">
      <c r="A86" s="157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4"/>
    </row>
    <row r="87" spans="1:13" ht="15.75" x14ac:dyDescent="0.25">
      <c r="A87" s="157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4"/>
    </row>
    <row r="88" spans="1:13" ht="15.75" x14ac:dyDescent="0.25">
      <c r="A88" s="157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4"/>
    </row>
    <row r="89" spans="1:13" ht="15.75" x14ac:dyDescent="0.25">
      <c r="A89" s="157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4"/>
    </row>
    <row r="90" spans="1:13" ht="15.75" x14ac:dyDescent="0.25">
      <c r="A90" s="157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4"/>
    </row>
    <row r="91" spans="1:13" ht="15.75" x14ac:dyDescent="0.25">
      <c r="A91" s="157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4"/>
    </row>
    <row r="92" spans="1:13" ht="15.75" x14ac:dyDescent="0.25">
      <c r="A92" s="157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4"/>
    </row>
    <row r="93" spans="1:13" ht="15.75" x14ac:dyDescent="0.25">
      <c r="A93" s="157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4"/>
    </row>
    <row r="94" spans="1:13" ht="15.75" x14ac:dyDescent="0.25">
      <c r="A94" s="157" t="s">
        <v>121</v>
      </c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4"/>
    </row>
    <row r="95" spans="1:13" ht="15.75" x14ac:dyDescent="0.25">
      <c r="A95" s="157" t="s">
        <v>122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4"/>
    </row>
    <row r="96" spans="1:13" ht="15.75" x14ac:dyDescent="0.25">
      <c r="A96" s="157" t="s">
        <v>123</v>
      </c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4"/>
    </row>
    <row r="97" spans="1:13" ht="15.75" x14ac:dyDescent="0.25">
      <c r="A97" s="157" t="s">
        <v>211</v>
      </c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4"/>
    </row>
    <row r="98" spans="1:13" ht="15.75" x14ac:dyDescent="0.25">
      <c r="A98" s="157" t="s">
        <v>212</v>
      </c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4"/>
    </row>
    <row r="99" spans="1:13" ht="15.75" x14ac:dyDescent="0.25">
      <c r="A99" s="157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4"/>
    </row>
    <row r="100" spans="1:13" ht="15.75" x14ac:dyDescent="0.25">
      <c r="A100" s="155" t="s">
        <v>125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4"/>
    </row>
    <row r="101" spans="1:13" ht="15.75" x14ac:dyDescent="0.25">
      <c r="A101" s="155" t="s">
        <v>126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4"/>
    </row>
    <row r="102" spans="1:13" ht="15.75" x14ac:dyDescent="0.25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4"/>
    </row>
    <row r="103" spans="1:13" ht="15.75" x14ac:dyDescent="0.25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4"/>
    </row>
    <row r="104" spans="1:13" ht="15.75" x14ac:dyDescent="0.25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4"/>
    </row>
    <row r="105" spans="1:13" ht="15.75" x14ac:dyDescent="0.25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4"/>
    </row>
    <row r="106" spans="1:13" ht="15.75" x14ac:dyDescent="0.25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4"/>
    </row>
    <row r="107" spans="1:13" ht="15.75" x14ac:dyDescent="0.25">
      <c r="A107" s="157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4"/>
    </row>
    <row r="108" spans="1:13" ht="15.75" x14ac:dyDescent="0.25">
      <c r="A108" s="157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4"/>
    </row>
    <row r="109" spans="1:13" ht="15.75" x14ac:dyDescent="0.25">
      <c r="A109" s="157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4"/>
    </row>
    <row r="110" spans="1:13" ht="15.75" x14ac:dyDescent="0.25">
      <c r="A110" s="157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4"/>
    </row>
    <row r="111" spans="1:13" ht="15.75" x14ac:dyDescent="0.25">
      <c r="A111" s="165" t="s">
        <v>187</v>
      </c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4"/>
    </row>
    <row r="112" spans="1:13" ht="15.75" x14ac:dyDescent="0.25">
      <c r="A112" s="165" t="s">
        <v>188</v>
      </c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4"/>
    </row>
    <row r="113" spans="1:13" ht="18" customHeight="1" x14ac:dyDescent="0.25">
      <c r="A113" s="165" t="s">
        <v>190</v>
      </c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4"/>
    </row>
    <row r="114" spans="1:13" ht="18" customHeight="1" x14ac:dyDescent="0.25">
      <c r="A114" s="165" t="s">
        <v>189</v>
      </c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4"/>
    </row>
    <row r="115" spans="1:13" ht="15.75" x14ac:dyDescent="0.25">
      <c r="A115" s="16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4"/>
    </row>
    <row r="116" spans="1:13" ht="15.75" x14ac:dyDescent="0.25">
      <c r="A116" s="16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4"/>
    </row>
    <row r="117" spans="1:13" ht="15.75" x14ac:dyDescent="0.25">
      <c r="A117" s="16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4"/>
    </row>
    <row r="118" spans="1:13" ht="15.75" x14ac:dyDescent="0.25">
      <c r="A118" s="16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4"/>
    </row>
    <row r="119" spans="1:13" ht="15.75" x14ac:dyDescent="0.25">
      <c r="A119" s="16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4"/>
    </row>
    <row r="120" spans="1:13" ht="15.75" x14ac:dyDescent="0.25">
      <c r="A120" s="16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4"/>
    </row>
    <row r="121" spans="1:13" ht="15.75" x14ac:dyDescent="0.25">
      <c r="A121" s="16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4"/>
    </row>
    <row r="122" spans="1:13" ht="15.75" x14ac:dyDescent="0.25">
      <c r="A122" s="16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4"/>
    </row>
    <row r="123" spans="1:13" ht="15.75" x14ac:dyDescent="0.25">
      <c r="A123" s="157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4"/>
    </row>
    <row r="124" spans="1:13" ht="15" customHeight="1" x14ac:dyDescent="0.25">
      <c r="A124" s="166" t="s">
        <v>124</v>
      </c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4"/>
    </row>
    <row r="125" spans="1:13" ht="15.75" x14ac:dyDescent="0.25">
      <c r="A125" s="168" t="s">
        <v>218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4"/>
    </row>
    <row r="126" spans="1:13" ht="15.75" x14ac:dyDescent="0.25">
      <c r="A126" s="168" t="s">
        <v>219</v>
      </c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4"/>
    </row>
    <row r="127" spans="1:13" ht="15.75" x14ac:dyDescent="0.25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4"/>
    </row>
    <row r="128" spans="1:13" ht="15.75" x14ac:dyDescent="0.25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4"/>
    </row>
    <row r="129" spans="1:13" ht="15.75" x14ac:dyDescent="0.25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4"/>
    </row>
    <row r="130" spans="1:13" ht="15.75" x14ac:dyDescent="0.25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4"/>
    </row>
    <row r="131" spans="1:13" ht="15.75" x14ac:dyDescent="0.25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4"/>
    </row>
    <row r="132" spans="1:13" ht="15.75" x14ac:dyDescent="0.25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4"/>
    </row>
    <row r="133" spans="1:13" ht="15.75" x14ac:dyDescent="0.25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4"/>
    </row>
    <row r="134" spans="1:13" ht="15.75" x14ac:dyDescent="0.25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4"/>
    </row>
    <row r="135" spans="1:13" ht="15.75" x14ac:dyDescent="0.25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4"/>
    </row>
    <row r="136" spans="1:13" ht="15.75" x14ac:dyDescent="0.25">
      <c r="A136" s="161" t="s">
        <v>223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4"/>
    </row>
    <row r="137" spans="1:13" ht="15.75" x14ac:dyDescent="0.25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4"/>
    </row>
    <row r="138" spans="1:13" ht="15.75" x14ac:dyDescent="0.25">
      <c r="A138" s="157" t="s">
        <v>229</v>
      </c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4"/>
    </row>
    <row r="139" spans="1:13" ht="15.75" x14ac:dyDescent="0.25">
      <c r="A139" s="165" t="s">
        <v>230</v>
      </c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4"/>
    </row>
    <row r="140" spans="1:13" ht="15.75" x14ac:dyDescent="0.25">
      <c r="A140" s="165" t="s">
        <v>133</v>
      </c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4"/>
    </row>
    <row r="141" spans="1:13" ht="15.75" x14ac:dyDescent="0.25">
      <c r="A141" s="165" t="s">
        <v>134</v>
      </c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4"/>
    </row>
    <row r="142" spans="1:13" ht="15.75" x14ac:dyDescent="0.25">
      <c r="A142" s="165" t="s">
        <v>135</v>
      </c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4"/>
    </row>
    <row r="143" spans="1:13" ht="15.75" x14ac:dyDescent="0.25">
      <c r="A143" s="165" t="s">
        <v>222</v>
      </c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4"/>
    </row>
    <row r="144" spans="1:13" ht="16.5" thickBot="1" x14ac:dyDescent="0.3">
      <c r="A144" s="165" t="s">
        <v>138</v>
      </c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4"/>
    </row>
    <row r="145" spans="1:13" ht="15.75" x14ac:dyDescent="0.25">
      <c r="A145" s="165"/>
      <c r="B145" s="182" t="s">
        <v>76</v>
      </c>
      <c r="C145" s="183"/>
      <c r="D145" s="183"/>
      <c r="E145" s="183"/>
      <c r="F145" s="183"/>
      <c r="G145" s="212" t="s">
        <v>77</v>
      </c>
      <c r="H145" s="179"/>
      <c r="I145" s="155"/>
      <c r="J145" s="155"/>
      <c r="K145" s="155"/>
      <c r="L145" s="155"/>
      <c r="M145" s="4"/>
    </row>
    <row r="146" spans="1:13" ht="15.75" x14ac:dyDescent="0.25">
      <c r="A146" s="165"/>
      <c r="B146" s="184" t="s">
        <v>78</v>
      </c>
      <c r="C146" s="185"/>
      <c r="D146" s="185"/>
      <c r="E146" s="185"/>
      <c r="F146" s="185"/>
      <c r="G146" s="180">
        <v>9.7999999999999997E-3</v>
      </c>
      <c r="H146" s="179"/>
      <c r="I146" s="155"/>
      <c r="J146" s="155"/>
      <c r="K146" s="155"/>
      <c r="L146" s="155"/>
      <c r="M146" s="4"/>
    </row>
    <row r="147" spans="1:13" ht="15.75" x14ac:dyDescent="0.25">
      <c r="A147" s="165"/>
      <c r="B147" s="170" t="s">
        <v>79</v>
      </c>
      <c r="C147" s="186"/>
      <c r="D147" s="186"/>
      <c r="E147" s="186"/>
      <c r="F147" s="186"/>
      <c r="G147" s="180">
        <v>1.1010000000000001E-2</v>
      </c>
      <c r="H147" s="179"/>
      <c r="I147" s="155"/>
      <c r="J147" s="155"/>
      <c r="K147" s="155"/>
      <c r="L147" s="155"/>
      <c r="M147" s="4"/>
    </row>
    <row r="148" spans="1:13" ht="15.75" x14ac:dyDescent="0.25">
      <c r="A148" s="165"/>
      <c r="B148" s="170" t="s">
        <v>80</v>
      </c>
      <c r="C148" s="186"/>
      <c r="D148" s="186"/>
      <c r="E148" s="186"/>
      <c r="F148" s="186"/>
      <c r="G148" s="180">
        <v>1.223E-2</v>
      </c>
      <c r="H148" s="179"/>
      <c r="I148" s="155"/>
      <c r="J148" s="155"/>
      <c r="K148" s="155"/>
      <c r="L148" s="155"/>
      <c r="M148" s="4"/>
    </row>
    <row r="149" spans="1:13" ht="15.75" x14ac:dyDescent="0.25">
      <c r="A149" s="165"/>
      <c r="B149" s="170" t="s">
        <v>81</v>
      </c>
      <c r="C149" s="186"/>
      <c r="D149" s="186"/>
      <c r="E149" s="186"/>
      <c r="F149" s="186"/>
      <c r="G149" s="180">
        <v>1.3440000000000001E-2</v>
      </c>
      <c r="H149" s="179"/>
      <c r="I149" s="155"/>
      <c r="J149" s="155"/>
      <c r="K149" s="155"/>
      <c r="L149" s="155"/>
      <c r="M149" s="4"/>
    </row>
    <row r="150" spans="1:13" ht="15.75" x14ac:dyDescent="0.25">
      <c r="A150" s="165"/>
      <c r="B150" s="170" t="s">
        <v>82</v>
      </c>
      <c r="C150" s="186"/>
      <c r="D150" s="186"/>
      <c r="E150" s="186"/>
      <c r="F150" s="186"/>
      <c r="G150" s="180">
        <v>1.465E-2</v>
      </c>
      <c r="H150" s="179"/>
      <c r="I150" s="155"/>
      <c r="J150" s="155"/>
      <c r="K150" s="155"/>
      <c r="L150" s="155"/>
      <c r="M150" s="4"/>
    </row>
    <row r="151" spans="1:13" ht="15.75" x14ac:dyDescent="0.25">
      <c r="A151" s="165"/>
      <c r="B151" s="170" t="s">
        <v>83</v>
      </c>
      <c r="C151" s="186"/>
      <c r="D151" s="186"/>
      <c r="E151" s="186"/>
      <c r="F151" s="186"/>
      <c r="G151" s="180">
        <v>1.5859999999999999E-2</v>
      </c>
      <c r="H151" s="179"/>
      <c r="I151" s="155"/>
      <c r="J151" s="155"/>
      <c r="K151" s="155"/>
      <c r="L151" s="155"/>
      <c r="M151" s="4"/>
    </row>
    <row r="152" spans="1:13" ht="15.75" x14ac:dyDescent="0.25">
      <c r="A152" s="165"/>
      <c r="B152" s="170" t="s">
        <v>84</v>
      </c>
      <c r="C152" s="186"/>
      <c r="D152" s="186"/>
      <c r="E152" s="186"/>
      <c r="F152" s="186"/>
      <c r="G152" s="180">
        <v>1.7080000000000001E-2</v>
      </c>
      <c r="H152" s="179"/>
      <c r="I152" s="155"/>
      <c r="J152" s="155"/>
      <c r="K152" s="155"/>
      <c r="L152" s="155"/>
      <c r="M152" s="4"/>
    </row>
    <row r="153" spans="1:13" ht="15.75" x14ac:dyDescent="0.25">
      <c r="A153" s="165"/>
      <c r="B153" s="170" t="s">
        <v>85</v>
      </c>
      <c r="C153" s="186"/>
      <c r="D153" s="186"/>
      <c r="E153" s="186"/>
      <c r="F153" s="186"/>
      <c r="G153" s="180">
        <v>1.8290000000000001E-2</v>
      </c>
      <c r="H153" s="179"/>
      <c r="I153" s="155"/>
      <c r="J153" s="155"/>
      <c r="K153" s="155"/>
      <c r="L153" s="155"/>
      <c r="M153" s="4"/>
    </row>
    <row r="154" spans="1:13" ht="16.5" thickBot="1" x14ac:dyDescent="0.3">
      <c r="A154" s="165"/>
      <c r="B154" s="171" t="s">
        <v>86</v>
      </c>
      <c r="C154" s="187"/>
      <c r="D154" s="187"/>
      <c r="E154" s="187"/>
      <c r="F154" s="187"/>
      <c r="G154" s="181">
        <v>1.95E-2</v>
      </c>
      <c r="H154" s="179"/>
      <c r="I154" s="155"/>
      <c r="J154" s="155"/>
      <c r="K154" s="155"/>
      <c r="L154" s="155"/>
      <c r="M154" s="4"/>
    </row>
    <row r="155" spans="1:13" ht="15.75" x14ac:dyDescent="0.25">
      <c r="A155" s="165" t="s">
        <v>136</v>
      </c>
      <c r="B155" s="165"/>
      <c r="C155" s="165"/>
      <c r="D155" s="165"/>
      <c r="E155" s="165"/>
      <c r="F155" s="165"/>
      <c r="G155" s="179"/>
      <c r="H155" s="179"/>
      <c r="I155" s="155"/>
      <c r="J155" s="155"/>
      <c r="K155" s="155"/>
      <c r="L155" s="155"/>
      <c r="M155" s="4"/>
    </row>
    <row r="156" spans="1:13" ht="15.75" x14ac:dyDescent="0.25">
      <c r="A156" s="165" t="s">
        <v>137</v>
      </c>
      <c r="B156" s="165"/>
      <c r="C156" s="165"/>
      <c r="D156" s="165"/>
      <c r="E156" s="165"/>
      <c r="F156" s="165"/>
      <c r="G156" s="179"/>
      <c r="H156" s="179"/>
      <c r="I156" s="155"/>
      <c r="J156" s="155"/>
      <c r="K156" s="155"/>
      <c r="L156" s="155"/>
      <c r="M156" s="4"/>
    </row>
    <row r="157" spans="1:13" ht="15.75" x14ac:dyDescent="0.25">
      <c r="A157" s="165" t="s">
        <v>132</v>
      </c>
      <c r="B157" s="165"/>
      <c r="C157" s="165"/>
      <c r="D157" s="165"/>
      <c r="E157" s="165"/>
      <c r="F157" s="165"/>
      <c r="G157" s="179"/>
      <c r="H157" s="179"/>
      <c r="I157" s="155"/>
      <c r="J157" s="155"/>
      <c r="K157" s="155"/>
      <c r="L157" s="155"/>
      <c r="M157" s="4"/>
    </row>
    <row r="158" spans="1:13" ht="15.75" x14ac:dyDescent="0.25">
      <c r="A158" s="165"/>
      <c r="B158" s="165"/>
      <c r="C158" s="165"/>
      <c r="D158" s="165"/>
      <c r="E158" s="165"/>
      <c r="F158" s="165"/>
      <c r="G158" s="179"/>
      <c r="H158" s="179"/>
      <c r="I158" s="155"/>
      <c r="J158" s="155"/>
      <c r="K158" s="155"/>
      <c r="L158" s="155"/>
      <c r="M158" s="4"/>
    </row>
    <row r="159" spans="1:13" ht="15.75" x14ac:dyDescent="0.25">
      <c r="A159" s="165" t="s">
        <v>231</v>
      </c>
      <c r="B159" s="165"/>
      <c r="C159" s="165"/>
      <c r="D159" s="165"/>
      <c r="E159" s="165"/>
      <c r="F159" s="165"/>
      <c r="G159" s="179"/>
      <c r="H159" s="179"/>
      <c r="I159" s="155"/>
      <c r="J159" s="155"/>
      <c r="K159" s="155"/>
      <c r="L159" s="155"/>
      <c r="M159" s="4"/>
    </row>
    <row r="160" spans="1:13" ht="15.75" x14ac:dyDescent="0.25">
      <c r="A160" s="165" t="s">
        <v>233</v>
      </c>
      <c r="B160" s="165"/>
      <c r="C160" s="165"/>
      <c r="D160" s="165"/>
      <c r="E160" s="165"/>
      <c r="F160" s="165"/>
      <c r="G160" s="179"/>
      <c r="H160" s="179"/>
      <c r="I160" s="155"/>
      <c r="J160" s="155"/>
      <c r="K160" s="155"/>
      <c r="L160" s="155"/>
      <c r="M160" s="4"/>
    </row>
    <row r="161" spans="1:13" ht="15.75" x14ac:dyDescent="0.25">
      <c r="A161" s="165" t="s">
        <v>232</v>
      </c>
      <c r="B161" s="165"/>
      <c r="C161" s="165"/>
      <c r="D161" s="165"/>
      <c r="E161" s="165"/>
      <c r="F161" s="165"/>
      <c r="G161" s="179"/>
      <c r="H161" s="179"/>
      <c r="I161" s="155"/>
      <c r="J161" s="155"/>
      <c r="K161" s="155"/>
      <c r="L161" s="155"/>
      <c r="M161" s="4"/>
    </row>
    <row r="162" spans="1:13" ht="15.75" x14ac:dyDescent="0.25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4"/>
    </row>
    <row r="163" spans="1:13" ht="15.75" x14ac:dyDescent="0.25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4"/>
    </row>
    <row r="164" spans="1:13" ht="15.75" x14ac:dyDescent="0.25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4"/>
    </row>
    <row r="165" spans="1:13" ht="15.75" x14ac:dyDescent="0.25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4"/>
    </row>
    <row r="166" spans="1:13" ht="15.75" x14ac:dyDescent="0.25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4"/>
    </row>
    <row r="167" spans="1:13" ht="15.75" x14ac:dyDescent="0.25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4"/>
    </row>
    <row r="168" spans="1:13" ht="15.75" x14ac:dyDescent="0.25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4"/>
    </row>
    <row r="169" spans="1:13" ht="15.75" x14ac:dyDescent="0.25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4"/>
    </row>
    <row r="170" spans="1:13" ht="15.75" x14ac:dyDescent="0.25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4"/>
    </row>
    <row r="171" spans="1:13" ht="15.75" x14ac:dyDescent="0.25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4"/>
    </row>
    <row r="172" spans="1:13" ht="15.75" x14ac:dyDescent="0.25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4"/>
    </row>
    <row r="173" spans="1:13" ht="15.75" x14ac:dyDescent="0.25">
      <c r="A173" s="161" t="s">
        <v>224</v>
      </c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4"/>
    </row>
    <row r="174" spans="1:13" ht="15.75" x14ac:dyDescent="0.25">
      <c r="A174" s="157" t="s">
        <v>20</v>
      </c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4"/>
    </row>
    <row r="175" spans="1:13" ht="15.75" x14ac:dyDescent="0.25">
      <c r="A175" s="191" t="s">
        <v>3</v>
      </c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4"/>
    </row>
    <row r="176" spans="1:13" ht="15.75" x14ac:dyDescent="0.25">
      <c r="A176" s="157" t="s">
        <v>139</v>
      </c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4"/>
    </row>
    <row r="177" spans="1:13" ht="15.75" x14ac:dyDescent="0.25">
      <c r="A177" s="157" t="s">
        <v>140</v>
      </c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4"/>
    </row>
    <row r="178" spans="1:13" ht="15.75" x14ac:dyDescent="0.25">
      <c r="A178" s="190" t="s">
        <v>151</v>
      </c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4"/>
    </row>
    <row r="179" spans="1:13" ht="15.75" x14ac:dyDescent="0.25">
      <c r="A179" s="157" t="s">
        <v>152</v>
      </c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4"/>
    </row>
    <row r="180" spans="1:13" ht="15.75" x14ac:dyDescent="0.25">
      <c r="A180" s="157" t="s">
        <v>191</v>
      </c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4"/>
    </row>
    <row r="181" spans="1:13" ht="15.75" x14ac:dyDescent="0.25">
      <c r="A181" s="157" t="s">
        <v>192</v>
      </c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4"/>
    </row>
    <row r="182" spans="1:13" ht="15.75" x14ac:dyDescent="0.25">
      <c r="A182" s="157" t="s">
        <v>193</v>
      </c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4"/>
    </row>
    <row r="183" spans="1:13" ht="15.75" x14ac:dyDescent="0.25">
      <c r="A183" s="191" t="s">
        <v>23</v>
      </c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4"/>
    </row>
    <row r="184" spans="1:13" ht="15.75" x14ac:dyDescent="0.25">
      <c r="A184" s="157" t="s">
        <v>141</v>
      </c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4"/>
    </row>
    <row r="185" spans="1:13" ht="15.75" x14ac:dyDescent="0.25">
      <c r="A185" s="157" t="s">
        <v>153</v>
      </c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4"/>
    </row>
    <row r="186" spans="1:13" ht="15.75" x14ac:dyDescent="0.25">
      <c r="A186" s="157" t="s">
        <v>183</v>
      </c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4"/>
    </row>
    <row r="187" spans="1:13" ht="15.75" x14ac:dyDescent="0.25">
      <c r="A187" s="157" t="s">
        <v>182</v>
      </c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4"/>
    </row>
    <row r="188" spans="1:13" ht="15.75" x14ac:dyDescent="0.25">
      <c r="A188" s="191" t="s">
        <v>142</v>
      </c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4"/>
    </row>
    <row r="189" spans="1:13" ht="15.75" x14ac:dyDescent="0.25">
      <c r="A189" s="157" t="s">
        <v>143</v>
      </c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4"/>
    </row>
    <row r="190" spans="1:13" ht="15.75" x14ac:dyDescent="0.25">
      <c r="A190" s="157" t="s">
        <v>144</v>
      </c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4"/>
    </row>
    <row r="191" spans="1:13" ht="15.75" x14ac:dyDescent="0.25">
      <c r="A191" s="191" t="s">
        <v>145</v>
      </c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4"/>
    </row>
    <row r="192" spans="1:13" ht="15.75" x14ac:dyDescent="0.25">
      <c r="A192" s="157" t="s">
        <v>256</v>
      </c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4"/>
    </row>
    <row r="193" spans="1:13" ht="15.75" x14ac:dyDescent="0.25">
      <c r="A193" s="157" t="s">
        <v>257</v>
      </c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4"/>
    </row>
    <row r="194" spans="1:13" ht="15.75" x14ac:dyDescent="0.25">
      <c r="A194" s="157" t="s">
        <v>127</v>
      </c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4"/>
    </row>
    <row r="195" spans="1:13" ht="15.75" x14ac:dyDescent="0.25">
      <c r="A195" s="157" t="s">
        <v>128</v>
      </c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4"/>
    </row>
    <row r="196" spans="1:13" ht="15.75" customHeight="1" x14ac:dyDescent="0.25">
      <c r="A196" s="157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4"/>
    </row>
    <row r="197" spans="1:13" ht="15.75" x14ac:dyDescent="0.25">
      <c r="A197" s="157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4"/>
    </row>
    <row r="198" spans="1:13" ht="15.75" x14ac:dyDescent="0.25">
      <c r="A198" s="157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4"/>
    </row>
    <row r="199" spans="1:13" ht="15.75" x14ac:dyDescent="0.25">
      <c r="A199" s="157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4"/>
    </row>
    <row r="200" spans="1:13" ht="15.75" x14ac:dyDescent="0.25">
      <c r="A200" s="157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4"/>
    </row>
    <row r="201" spans="1:13" ht="15.75" x14ac:dyDescent="0.25">
      <c r="A201" s="157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4"/>
    </row>
    <row r="202" spans="1:13" ht="15.75" x14ac:dyDescent="0.25">
      <c r="A202" s="157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4"/>
    </row>
    <row r="203" spans="1:13" ht="15.75" x14ac:dyDescent="0.25">
      <c r="A203" s="157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4"/>
    </row>
    <row r="204" spans="1:13" ht="15.75" x14ac:dyDescent="0.25">
      <c r="A204" s="157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4"/>
    </row>
    <row r="205" spans="1:13" ht="15.75" x14ac:dyDescent="0.25">
      <c r="A205" s="157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4"/>
    </row>
    <row r="206" spans="1:13" ht="15.75" x14ac:dyDescent="0.25">
      <c r="A206" s="157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4"/>
    </row>
    <row r="207" spans="1:13" ht="15.75" x14ac:dyDescent="0.25">
      <c r="A207" s="157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4"/>
    </row>
    <row r="208" spans="1:13" ht="15.75" x14ac:dyDescent="0.25">
      <c r="A208" s="157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4"/>
    </row>
    <row r="209" spans="1:13" ht="15.75" x14ac:dyDescent="0.25">
      <c r="A209" s="157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4"/>
    </row>
    <row r="210" spans="1:13" ht="15.75" x14ac:dyDescent="0.25">
      <c r="A210" s="157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4"/>
    </row>
    <row r="211" spans="1:13" ht="15.75" x14ac:dyDescent="0.25">
      <c r="A211" s="157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4"/>
    </row>
    <row r="212" spans="1:13" ht="15.75" x14ac:dyDescent="0.25">
      <c r="A212" s="157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4"/>
    </row>
    <row r="213" spans="1:13" ht="15.75" x14ac:dyDescent="0.25">
      <c r="A213" s="157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4"/>
    </row>
    <row r="214" spans="1:13" ht="15.75" x14ac:dyDescent="0.25">
      <c r="A214" s="157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4"/>
    </row>
    <row r="215" spans="1:13" ht="15.75" x14ac:dyDescent="0.25">
      <c r="A215" s="157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4"/>
    </row>
    <row r="216" spans="1:13" ht="15.75" x14ac:dyDescent="0.25">
      <c r="A216" s="157" t="s">
        <v>129</v>
      </c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4"/>
    </row>
    <row r="217" spans="1:13" ht="15.75" x14ac:dyDescent="0.25">
      <c r="A217" s="157" t="s">
        <v>130</v>
      </c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4"/>
    </row>
    <row r="218" spans="1:13" ht="15.75" x14ac:dyDescent="0.25">
      <c r="A218" s="157" t="s">
        <v>197</v>
      </c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4"/>
    </row>
    <row r="219" spans="1:13" ht="15.75" x14ac:dyDescent="0.25">
      <c r="A219" s="157" t="s">
        <v>196</v>
      </c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4"/>
    </row>
    <row r="220" spans="1:13" ht="15.75" x14ac:dyDescent="0.25">
      <c r="A220" s="157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4"/>
    </row>
    <row r="221" spans="1:13" ht="15.75" x14ac:dyDescent="0.25">
      <c r="A221" s="209"/>
      <c r="B221" s="206" t="s">
        <v>174</v>
      </c>
      <c r="C221" s="206"/>
      <c r="D221" s="206"/>
      <c r="E221" s="155"/>
      <c r="F221" s="155"/>
      <c r="G221" s="155"/>
      <c r="H221" s="155"/>
      <c r="I221" s="155"/>
      <c r="J221" s="155"/>
      <c r="K221" s="155"/>
      <c r="L221" s="155"/>
      <c r="M221" s="4"/>
    </row>
    <row r="222" spans="1:13" ht="29.25" x14ac:dyDescent="0.25">
      <c r="A222" s="210" t="s">
        <v>41</v>
      </c>
      <c r="B222" s="207" t="s">
        <v>169</v>
      </c>
      <c r="C222" s="207" t="s">
        <v>170</v>
      </c>
      <c r="D222" s="207" t="s">
        <v>171</v>
      </c>
      <c r="E222" s="154"/>
      <c r="F222" s="155"/>
      <c r="G222" s="155"/>
      <c r="H222" s="155"/>
      <c r="I222" s="155"/>
      <c r="J222" s="155"/>
      <c r="K222" s="155"/>
      <c r="L222" s="155"/>
      <c r="M222" s="4"/>
    </row>
    <row r="223" spans="1:13" ht="15.75" x14ac:dyDescent="0.25">
      <c r="A223" s="208" t="s">
        <v>91</v>
      </c>
      <c r="B223" s="211">
        <v>1415.8</v>
      </c>
      <c r="C223" s="211">
        <v>1466.36</v>
      </c>
      <c r="D223" s="211">
        <v>1618.05</v>
      </c>
      <c r="E223" s="154"/>
      <c r="F223" s="155"/>
      <c r="G223" s="155"/>
      <c r="H223" s="155"/>
      <c r="I223" s="155"/>
      <c r="J223" s="155"/>
      <c r="K223" s="155"/>
      <c r="L223" s="155"/>
      <c r="M223" s="4"/>
    </row>
    <row r="224" spans="1:13" ht="15.75" x14ac:dyDescent="0.25">
      <c r="A224" s="208" t="s">
        <v>92</v>
      </c>
      <c r="B224" s="211">
        <v>1267.99</v>
      </c>
      <c r="C224" s="211">
        <v>1313.28</v>
      </c>
      <c r="D224" s="211">
        <v>1449.13</v>
      </c>
      <c r="E224" s="154"/>
      <c r="F224" s="155"/>
      <c r="G224" s="155"/>
      <c r="H224" s="155"/>
      <c r="I224" s="155"/>
      <c r="J224" s="155"/>
      <c r="K224" s="155"/>
      <c r="L224" s="155"/>
      <c r="M224" s="4"/>
    </row>
    <row r="225" spans="1:13" ht="15.75" x14ac:dyDescent="0.25">
      <c r="A225" s="208" t="s">
        <v>93</v>
      </c>
      <c r="B225" s="211">
        <v>1140.3699999999999</v>
      </c>
      <c r="C225" s="211">
        <v>1181.0999999999999</v>
      </c>
      <c r="D225" s="211">
        <v>1303.29</v>
      </c>
      <c r="E225" s="154"/>
      <c r="F225" s="155"/>
      <c r="G225" s="155"/>
      <c r="H225" s="155"/>
      <c r="I225" s="155"/>
      <c r="J225" s="155"/>
      <c r="K225" s="155"/>
      <c r="L225" s="155"/>
      <c r="M225" s="4"/>
    </row>
    <row r="226" spans="1:13" ht="15.75" x14ac:dyDescent="0.25">
      <c r="A226" s="208" t="s">
        <v>172</v>
      </c>
      <c r="B226" s="211">
        <v>999.03</v>
      </c>
      <c r="C226" s="211">
        <v>1034.71</v>
      </c>
      <c r="D226" s="211">
        <v>1141.75</v>
      </c>
      <c r="E226" s="154"/>
      <c r="F226" s="155"/>
      <c r="G226" s="155"/>
      <c r="H226" s="155"/>
      <c r="I226" s="155"/>
      <c r="J226" s="155"/>
      <c r="K226" s="155"/>
      <c r="L226" s="155"/>
      <c r="M226" s="4"/>
    </row>
    <row r="227" spans="1:13" ht="16.5" customHeight="1" x14ac:dyDescent="0.25">
      <c r="A227" s="208" t="s">
        <v>45</v>
      </c>
      <c r="B227" s="211">
        <v>860.46</v>
      </c>
      <c r="C227" s="211">
        <v>891.19</v>
      </c>
      <c r="D227" s="211">
        <v>983.38</v>
      </c>
      <c r="E227" s="154"/>
      <c r="F227" s="155"/>
      <c r="G227" s="155"/>
      <c r="H227" s="155"/>
      <c r="I227" s="155"/>
      <c r="J227" s="155"/>
      <c r="K227" s="155"/>
      <c r="L227" s="155"/>
      <c r="M227" s="4"/>
    </row>
    <row r="228" spans="1:13" ht="16.5" customHeight="1" x14ac:dyDescent="0.25">
      <c r="A228" s="208" t="s">
        <v>94</v>
      </c>
      <c r="B228" s="211">
        <v>719.38</v>
      </c>
      <c r="C228" s="211">
        <v>745.08</v>
      </c>
      <c r="D228" s="211">
        <v>822.15</v>
      </c>
      <c r="E228" s="154"/>
      <c r="F228" s="155"/>
      <c r="G228" s="155"/>
      <c r="H228" s="155"/>
      <c r="I228" s="155"/>
      <c r="J228" s="155"/>
      <c r="K228" s="155"/>
      <c r="L228" s="155"/>
      <c r="M228" s="4"/>
    </row>
    <row r="229" spans="1:13" ht="16.5" customHeight="1" x14ac:dyDescent="0.25">
      <c r="A229" s="208" t="s">
        <v>95</v>
      </c>
      <c r="B229" s="211">
        <v>578.04</v>
      </c>
      <c r="C229" s="211">
        <v>598.67999999999995</v>
      </c>
      <c r="D229" s="211">
        <v>660.62</v>
      </c>
      <c r="E229" s="154"/>
      <c r="F229" s="155"/>
      <c r="G229" s="155"/>
      <c r="H229" s="155"/>
      <c r="I229" s="155"/>
      <c r="J229" s="155"/>
      <c r="K229" s="155"/>
      <c r="L229" s="155"/>
      <c r="M229" s="4"/>
    </row>
    <row r="230" spans="1:13" ht="16.5" customHeight="1" x14ac:dyDescent="0.25">
      <c r="A230" s="208" t="s">
        <v>96</v>
      </c>
      <c r="B230" s="211">
        <v>430.23</v>
      </c>
      <c r="C230" s="211">
        <v>445.6</v>
      </c>
      <c r="D230" s="211">
        <v>491.69</v>
      </c>
      <c r="E230" s="154"/>
      <c r="F230" s="155"/>
      <c r="G230" s="155"/>
      <c r="H230" s="155"/>
      <c r="I230" s="155"/>
      <c r="J230" s="155"/>
      <c r="K230" s="155"/>
      <c r="L230" s="155"/>
      <c r="M230" s="4"/>
    </row>
    <row r="231" spans="1:13" ht="16.5" customHeight="1" x14ac:dyDescent="0.25">
      <c r="A231" s="208" t="s">
        <v>173</v>
      </c>
      <c r="B231" s="211">
        <v>288.88</v>
      </c>
      <c r="C231" s="211">
        <v>299.2</v>
      </c>
      <c r="D231" s="211">
        <v>330.15</v>
      </c>
      <c r="E231" s="154"/>
      <c r="F231" s="155"/>
      <c r="G231" s="155"/>
      <c r="H231" s="155"/>
      <c r="I231" s="155"/>
      <c r="J231" s="155"/>
      <c r="K231" s="155"/>
      <c r="L231" s="155"/>
      <c r="M231" s="4"/>
    </row>
    <row r="232" spans="1:13" ht="16.5" customHeight="1" x14ac:dyDescent="0.25">
      <c r="A232" s="208" t="s">
        <v>97</v>
      </c>
      <c r="B232" s="211">
        <v>147.81</v>
      </c>
      <c r="C232" s="211">
        <v>153.09</v>
      </c>
      <c r="D232" s="211">
        <v>168.92</v>
      </c>
      <c r="E232" s="154"/>
      <c r="F232" s="155"/>
      <c r="G232" s="155"/>
      <c r="H232" s="155"/>
      <c r="I232" s="155"/>
      <c r="J232" s="155"/>
      <c r="K232" s="155"/>
      <c r="L232" s="155"/>
      <c r="M232" s="4"/>
    </row>
    <row r="233" spans="1:13" ht="16.5" customHeight="1" x14ac:dyDescent="0.25">
      <c r="A233" s="157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4"/>
    </row>
    <row r="234" spans="1:13" ht="15.75" customHeight="1" x14ac:dyDescent="0.25">
      <c r="A234" s="157" t="s">
        <v>131</v>
      </c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4"/>
    </row>
    <row r="235" spans="1:13" x14ac:dyDescent="0.25">
      <c r="A235" s="157" t="s">
        <v>194</v>
      </c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4"/>
    </row>
    <row r="236" spans="1:13" x14ac:dyDescent="0.25">
      <c r="A236" s="157" t="s">
        <v>195</v>
      </c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4"/>
    </row>
    <row r="237" spans="1:13" ht="15.75" customHeight="1" x14ac:dyDescent="0.25">
      <c r="A237" s="157" t="s">
        <v>234</v>
      </c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4"/>
    </row>
    <row r="238" spans="1:13" ht="15.75" customHeight="1" x14ac:dyDescent="0.25">
      <c r="A238" s="157" t="s">
        <v>236</v>
      </c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4"/>
    </row>
    <row r="239" spans="1:13" ht="15.75" customHeight="1" x14ac:dyDescent="0.25">
      <c r="A239" s="157" t="s">
        <v>235</v>
      </c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4"/>
    </row>
    <row r="240" spans="1:13" ht="15.75" customHeight="1" x14ac:dyDescent="0.25">
      <c r="A240" s="157" t="s">
        <v>198</v>
      </c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4"/>
    </row>
    <row r="241" spans="1:13" ht="15.75" customHeight="1" x14ac:dyDescent="0.25">
      <c r="A241" s="157"/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4"/>
    </row>
    <row r="242" spans="1:13" ht="15.75" customHeight="1" x14ac:dyDescent="0.25">
      <c r="A242" s="157"/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4"/>
    </row>
    <row r="243" spans="1:13" ht="15.75" customHeight="1" x14ac:dyDescent="0.25">
      <c r="A243" s="157"/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4"/>
    </row>
    <row r="244" spans="1:13" ht="15.75" customHeight="1" x14ac:dyDescent="0.25">
      <c r="A244" s="157"/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4"/>
    </row>
    <row r="245" spans="1:13" ht="15.75" customHeight="1" x14ac:dyDescent="0.25">
      <c r="A245" s="157"/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4"/>
    </row>
    <row r="246" spans="1:13" ht="15.75" customHeight="1" x14ac:dyDescent="0.25">
      <c r="A246" s="157"/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4"/>
    </row>
    <row r="247" spans="1:13" ht="15.75" customHeight="1" x14ac:dyDescent="0.25">
      <c r="A247" s="157"/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4"/>
    </row>
    <row r="248" spans="1:13" ht="15.75" customHeight="1" x14ac:dyDescent="0.25">
      <c r="A248" s="157"/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4"/>
    </row>
    <row r="249" spans="1:13" ht="15.75" customHeight="1" x14ac:dyDescent="0.25">
      <c r="A249" s="157"/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4"/>
    </row>
    <row r="250" spans="1:13" ht="15.75" customHeight="1" x14ac:dyDescent="0.25">
      <c r="A250" s="157"/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4"/>
    </row>
    <row r="251" spans="1:13" ht="15.75" customHeight="1" x14ac:dyDescent="0.25">
      <c r="A251" s="157"/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4"/>
    </row>
    <row r="252" spans="1:13" ht="15.75" customHeight="1" x14ac:dyDescent="0.25">
      <c r="A252" s="157"/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4"/>
    </row>
    <row r="253" spans="1:13" ht="15.75" customHeight="1" x14ac:dyDescent="0.25">
      <c r="A253" s="157"/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4"/>
    </row>
    <row r="254" spans="1:13" ht="15.75" customHeight="1" x14ac:dyDescent="0.25">
      <c r="A254" s="157"/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4"/>
    </row>
    <row r="255" spans="1:13" ht="15.75" customHeight="1" x14ac:dyDescent="0.25">
      <c r="A255" s="157"/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4"/>
    </row>
    <row r="256" spans="1:13" ht="15.75" customHeight="1" x14ac:dyDescent="0.25">
      <c r="A256" s="157"/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4"/>
    </row>
    <row r="257" spans="1:13" ht="15.75" customHeight="1" x14ac:dyDescent="0.25">
      <c r="A257" s="157"/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4"/>
    </row>
    <row r="258" spans="1:13" ht="15.75" customHeight="1" x14ac:dyDescent="0.25">
      <c r="A258" s="157"/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4"/>
    </row>
    <row r="259" spans="1:13" ht="15.75" customHeight="1" x14ac:dyDescent="0.25">
      <c r="A259" s="157"/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4"/>
    </row>
    <row r="260" spans="1:13" ht="15.75" customHeight="1" x14ac:dyDescent="0.25">
      <c r="A260" s="157"/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4"/>
    </row>
    <row r="261" spans="1:13" ht="15.75" customHeight="1" x14ac:dyDescent="0.25">
      <c r="A261" s="157"/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4"/>
    </row>
    <row r="262" spans="1:13" ht="15.75" customHeight="1" x14ac:dyDescent="0.25">
      <c r="A262" s="191" t="s">
        <v>250</v>
      </c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4"/>
    </row>
    <row r="263" spans="1:13" x14ac:dyDescent="0.25">
      <c r="A263" s="165" t="s">
        <v>249</v>
      </c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4"/>
    </row>
    <row r="264" spans="1:13" x14ac:dyDescent="0.25">
      <c r="A264" s="165" t="s">
        <v>252</v>
      </c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165"/>
      <c r="M264" s="4"/>
    </row>
    <row r="265" spans="1:13" x14ac:dyDescent="0.25">
      <c r="A265" s="165" t="s">
        <v>251</v>
      </c>
      <c r="B265" s="179"/>
      <c r="C265" s="179"/>
      <c r="D265" s="179"/>
      <c r="E265" s="179"/>
      <c r="F265" s="179"/>
      <c r="G265" s="179"/>
      <c r="H265" s="179"/>
      <c r="I265" s="179"/>
      <c r="J265" s="179"/>
      <c r="K265" s="179"/>
      <c r="L265" s="179"/>
      <c r="M265" s="4"/>
    </row>
    <row r="266" spans="1:13" x14ac:dyDescent="0.25">
      <c r="A266" s="165" t="s">
        <v>239</v>
      </c>
      <c r="B266" s="179"/>
      <c r="C266" s="179"/>
      <c r="D266" s="179"/>
      <c r="E266" s="179"/>
      <c r="F266" s="179"/>
      <c r="G266" s="179"/>
      <c r="H266" s="179"/>
      <c r="I266" s="179"/>
      <c r="J266" s="179"/>
      <c r="K266" s="179"/>
      <c r="L266" s="179"/>
      <c r="M266" s="4"/>
    </row>
    <row r="267" spans="1:13" x14ac:dyDescent="0.25">
      <c r="A267" s="165"/>
      <c r="B267" s="165"/>
      <c r="C267" s="165"/>
      <c r="D267" s="165"/>
      <c r="E267" s="165"/>
      <c r="F267" s="165"/>
      <c r="G267" s="179"/>
      <c r="H267" s="179"/>
      <c r="I267" s="179"/>
      <c r="J267" s="179"/>
      <c r="K267" s="179"/>
      <c r="L267" s="179"/>
      <c r="M267" s="4"/>
    </row>
    <row r="268" spans="1:13" x14ac:dyDescent="0.25">
      <c r="A268" s="393" t="s">
        <v>253</v>
      </c>
      <c r="B268" s="165"/>
      <c r="C268" s="165"/>
      <c r="D268" s="165"/>
      <c r="E268" s="165"/>
      <c r="F268" s="165"/>
      <c r="G268" s="179"/>
      <c r="H268" s="179"/>
      <c r="I268" s="179"/>
      <c r="J268" s="179"/>
      <c r="K268" s="179"/>
      <c r="L268" s="179"/>
      <c r="M268" s="4"/>
    </row>
    <row r="269" spans="1:13" x14ac:dyDescent="0.25">
      <c r="A269" s="165" t="s">
        <v>242</v>
      </c>
      <c r="B269" s="165"/>
      <c r="C269" s="165"/>
      <c r="D269" s="165"/>
      <c r="E269" s="165"/>
      <c r="F269" s="165"/>
      <c r="G269" s="179"/>
      <c r="H269" s="179"/>
      <c r="I269" s="179"/>
      <c r="J269" s="179"/>
      <c r="K269" s="179"/>
      <c r="L269" s="179"/>
      <c r="M269" s="4"/>
    </row>
    <row r="270" spans="1:13" ht="15.75" x14ac:dyDescent="0.25">
      <c r="A270" s="165" t="s">
        <v>255</v>
      </c>
      <c r="B270" s="165"/>
      <c r="C270" s="165"/>
      <c r="D270" s="165"/>
      <c r="E270" s="165"/>
      <c r="F270" s="165"/>
      <c r="G270" s="179"/>
      <c r="H270" s="179"/>
      <c r="I270" s="179"/>
      <c r="J270" s="179"/>
      <c r="K270" s="179"/>
      <c r="L270" s="179"/>
      <c r="M270" s="4"/>
    </row>
    <row r="271" spans="1:13" ht="15.75" x14ac:dyDescent="0.25">
      <c r="A271" s="165" t="s">
        <v>258</v>
      </c>
      <c r="B271" s="165"/>
      <c r="C271" s="165"/>
      <c r="D271" s="165"/>
      <c r="E271" s="165"/>
      <c r="F271" s="165"/>
      <c r="G271" s="179"/>
      <c r="H271" s="179"/>
      <c r="I271" s="179"/>
      <c r="J271" s="179"/>
      <c r="K271" s="179"/>
      <c r="L271" s="179"/>
      <c r="M271" s="4"/>
    </row>
    <row r="272" spans="1:13" ht="15.75" x14ac:dyDescent="0.25">
      <c r="A272" s="165" t="s">
        <v>254</v>
      </c>
      <c r="B272" s="165"/>
      <c r="C272" s="165"/>
      <c r="D272" s="165"/>
      <c r="E272" s="165"/>
      <c r="F272" s="165"/>
      <c r="G272" s="179"/>
      <c r="H272" s="179"/>
      <c r="I272" s="179"/>
      <c r="J272" s="179"/>
      <c r="K272" s="179"/>
      <c r="L272" s="179"/>
      <c r="M272" s="4"/>
    </row>
    <row r="273" spans="1:18" x14ac:dyDescent="0.25">
      <c r="A273" s="165"/>
      <c r="B273" s="165"/>
      <c r="C273" s="165"/>
      <c r="D273" s="165"/>
      <c r="E273" s="165"/>
      <c r="F273" s="165"/>
      <c r="G273" s="179"/>
      <c r="H273" s="179"/>
      <c r="I273" s="179"/>
      <c r="J273" s="179"/>
      <c r="K273" s="179"/>
      <c r="L273" s="179"/>
      <c r="M273" s="4"/>
    </row>
    <row r="274" spans="1:18" x14ac:dyDescent="0.25">
      <c r="A274" s="191" t="s">
        <v>19</v>
      </c>
      <c r="B274" s="179"/>
      <c r="C274" s="179"/>
      <c r="D274" s="179"/>
      <c r="E274" s="179"/>
      <c r="F274" s="179"/>
      <c r="G274" s="179"/>
      <c r="H274" s="179"/>
      <c r="I274" s="179"/>
      <c r="J274" s="179"/>
      <c r="K274" s="179"/>
      <c r="L274" s="179"/>
      <c r="M274" s="4"/>
    </row>
    <row r="275" spans="1:18" ht="15.75" x14ac:dyDescent="0.25">
      <c r="A275" s="157" t="s">
        <v>146</v>
      </c>
      <c r="B275" s="155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4"/>
    </row>
    <row r="276" spans="1:18" ht="15.75" x14ac:dyDescent="0.25">
      <c r="A276" s="167" t="s">
        <v>147</v>
      </c>
      <c r="B276" s="155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4"/>
    </row>
    <row r="277" spans="1:18" ht="15.75" x14ac:dyDescent="0.25">
      <c r="A277" s="167" t="s">
        <v>149</v>
      </c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4"/>
    </row>
    <row r="278" spans="1:18" ht="15.75" x14ac:dyDescent="0.25">
      <c r="A278" s="167" t="s">
        <v>148</v>
      </c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4"/>
    </row>
    <row r="279" spans="1:18" ht="15.75" x14ac:dyDescent="0.25">
      <c r="A279" s="167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4"/>
    </row>
    <row r="280" spans="1:18" ht="15.75" x14ac:dyDescent="0.25">
      <c r="A280" s="167" t="s">
        <v>243</v>
      </c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4"/>
    </row>
    <row r="281" spans="1:18" ht="15.75" x14ac:dyDescent="0.25">
      <c r="A281" s="167" t="s">
        <v>177</v>
      </c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4"/>
    </row>
    <row r="282" spans="1:18" ht="15.75" x14ac:dyDescent="0.25">
      <c r="A282" s="155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205"/>
      <c r="N282" s="114"/>
      <c r="O282" s="113"/>
      <c r="P282" s="188"/>
      <c r="Q282" s="189"/>
      <c r="R282" s="189"/>
    </row>
    <row r="283" spans="1:18" ht="15.75" x14ac:dyDescent="0.25">
      <c r="A283" s="155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205"/>
      <c r="N283" s="114"/>
      <c r="O283" s="113"/>
      <c r="P283" s="188"/>
      <c r="Q283" s="189"/>
      <c r="R283" s="189"/>
    </row>
    <row r="284" spans="1:18" ht="15.75" x14ac:dyDescent="0.25">
      <c r="A284" s="155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205"/>
      <c r="N284" s="114"/>
      <c r="O284" s="113"/>
      <c r="P284" s="188"/>
      <c r="Q284" s="189"/>
      <c r="R284" s="189"/>
    </row>
    <row r="285" spans="1:18" ht="15.75" x14ac:dyDescent="0.25">
      <c r="A285" s="155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205"/>
      <c r="N285" s="114"/>
      <c r="O285" s="113"/>
      <c r="P285" s="188"/>
      <c r="Q285" s="189"/>
      <c r="R285" s="189"/>
    </row>
    <row r="286" spans="1:18" ht="15.75" x14ac:dyDescent="0.25">
      <c r="A286" s="155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205"/>
      <c r="N286" s="114"/>
      <c r="O286" s="113"/>
      <c r="P286" s="188"/>
      <c r="Q286" s="189"/>
      <c r="R286" s="189"/>
    </row>
    <row r="287" spans="1:18" ht="15.75" x14ac:dyDescent="0.25">
      <c r="A287" s="155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205"/>
      <c r="N287" s="114"/>
      <c r="O287" s="113"/>
      <c r="P287" s="188"/>
      <c r="Q287" s="189"/>
      <c r="R287" s="189"/>
    </row>
    <row r="288" spans="1:18" ht="15.75" x14ac:dyDescent="0.25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205"/>
      <c r="N288" s="114"/>
      <c r="O288" s="113"/>
      <c r="P288" s="188"/>
      <c r="Q288" s="189"/>
      <c r="R288" s="189"/>
    </row>
    <row r="289" spans="1:18" ht="15.75" x14ac:dyDescent="0.25">
      <c r="A289" s="155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205"/>
      <c r="N289" s="114"/>
      <c r="O289" s="113"/>
      <c r="P289" s="188"/>
      <c r="Q289" s="189"/>
      <c r="R289" s="189"/>
    </row>
    <row r="290" spans="1:18" ht="15.75" x14ac:dyDescent="0.25">
      <c r="A290" s="155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205"/>
      <c r="N290" s="115"/>
      <c r="O290" s="113"/>
      <c r="P290" s="188"/>
      <c r="Q290" s="189"/>
      <c r="R290" s="189"/>
    </row>
    <row r="291" spans="1:18" ht="15.75" x14ac:dyDescent="0.25">
      <c r="A291" s="155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205"/>
      <c r="N291" s="116"/>
      <c r="O291" s="113"/>
      <c r="P291" s="3"/>
      <c r="Q291" s="3"/>
      <c r="R291" s="3"/>
    </row>
    <row r="292" spans="1:18" ht="15.75" x14ac:dyDescent="0.25">
      <c r="A292" s="155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205"/>
      <c r="N292" s="116"/>
      <c r="O292" s="113"/>
      <c r="P292" s="3"/>
      <c r="Q292" s="3"/>
      <c r="R292" s="3"/>
    </row>
    <row r="293" spans="1:18" ht="15.75" x14ac:dyDescent="0.25">
      <c r="A293" s="155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205"/>
      <c r="N293" s="116"/>
      <c r="O293" s="113"/>
    </row>
    <row r="294" spans="1:18" ht="15.75" x14ac:dyDescent="0.25">
      <c r="A294" s="157" t="s">
        <v>15</v>
      </c>
      <c r="B294" s="155"/>
      <c r="C294" s="155"/>
      <c r="D294" s="164"/>
      <c r="E294" s="155"/>
      <c r="F294" s="155"/>
      <c r="G294" s="155"/>
      <c r="H294" s="155"/>
      <c r="I294" s="155"/>
      <c r="J294" s="155"/>
      <c r="K294" s="155"/>
      <c r="L294" s="155"/>
      <c r="M294" s="4"/>
    </row>
    <row r="295" spans="1:18" ht="15.75" x14ac:dyDescent="0.25">
      <c r="A295" s="162" t="s">
        <v>63</v>
      </c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4"/>
    </row>
    <row r="296" spans="1:18" ht="15.75" x14ac:dyDescent="0.25">
      <c r="A296" s="162" t="s">
        <v>64</v>
      </c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4"/>
    </row>
    <row r="297" spans="1:18" ht="15.75" x14ac:dyDescent="0.25">
      <c r="A297" s="173" t="s">
        <v>240</v>
      </c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4"/>
    </row>
    <row r="298" spans="1:18" ht="15.75" x14ac:dyDescent="0.25">
      <c r="A298" s="397" t="s">
        <v>259</v>
      </c>
      <c r="B298" s="391"/>
      <c r="C298" s="391"/>
      <c r="D298" s="391"/>
      <c r="E298" s="391"/>
      <c r="F298" s="391"/>
      <c r="G298" s="391"/>
      <c r="H298" s="391"/>
      <c r="I298" s="391"/>
      <c r="J298" s="391"/>
      <c r="K298" s="391"/>
      <c r="L298" s="391"/>
      <c r="M298" s="3"/>
    </row>
    <row r="299" spans="1:18" ht="15.75" x14ac:dyDescent="0.25">
      <c r="A299" s="397" t="s">
        <v>260</v>
      </c>
      <c r="B299" s="391"/>
      <c r="C299" s="391"/>
      <c r="D299" s="391"/>
      <c r="E299" s="391"/>
      <c r="F299" s="391"/>
      <c r="G299" s="391"/>
      <c r="H299" s="391"/>
      <c r="I299" s="391"/>
      <c r="J299" s="391"/>
      <c r="K299" s="391"/>
      <c r="L299" s="391"/>
      <c r="M299" s="3"/>
    </row>
    <row r="300" spans="1:18" ht="15.75" x14ac:dyDescent="0.25">
      <c r="A300" s="397" t="s">
        <v>241</v>
      </c>
      <c r="B300" s="391"/>
      <c r="C300" s="391"/>
      <c r="D300" s="391"/>
      <c r="E300" s="391"/>
      <c r="F300" s="391"/>
      <c r="G300" s="391"/>
      <c r="H300" s="391"/>
      <c r="I300" s="391"/>
      <c r="J300" s="391"/>
      <c r="K300" s="391"/>
      <c r="L300" s="391"/>
      <c r="M300" s="3"/>
    </row>
    <row r="301" spans="1:18" ht="15.75" x14ac:dyDescent="0.25">
      <c r="A301" s="173" t="s">
        <v>154</v>
      </c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4"/>
    </row>
    <row r="302" spans="1:18" ht="15.75" x14ac:dyDescent="0.25">
      <c r="A302" s="167" t="s">
        <v>244</v>
      </c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4"/>
    </row>
    <row r="303" spans="1:18" ht="15.75" x14ac:dyDescent="0.25">
      <c r="A303" s="167" t="s">
        <v>175</v>
      </c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4"/>
    </row>
    <row r="304" spans="1:18" ht="15.75" x14ac:dyDescent="0.25">
      <c r="A304" s="174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4"/>
    </row>
    <row r="305" spans="1:13" ht="15.75" x14ac:dyDescent="0.25">
      <c r="A305" s="174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4"/>
    </row>
    <row r="306" spans="1:13" ht="15.75" x14ac:dyDescent="0.25">
      <c r="A306" s="174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4"/>
    </row>
    <row r="307" spans="1:13" ht="15.75" x14ac:dyDescent="0.25">
      <c r="A307" s="174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4"/>
    </row>
    <row r="308" spans="1:13" ht="15.75" x14ac:dyDescent="0.25">
      <c r="A308" s="174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4"/>
    </row>
    <row r="309" spans="1:13" ht="15.75" x14ac:dyDescent="0.25">
      <c r="A309" s="174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4"/>
    </row>
    <row r="310" spans="1:13" ht="15.75" x14ac:dyDescent="0.25">
      <c r="A310" s="174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4"/>
    </row>
    <row r="311" spans="1:13" ht="15.75" x14ac:dyDescent="0.25">
      <c r="A311" s="174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4"/>
    </row>
    <row r="312" spans="1:13" ht="15.75" x14ac:dyDescent="0.25">
      <c r="A312" s="174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4"/>
    </row>
    <row r="313" spans="1:13" ht="15.75" x14ac:dyDescent="0.25">
      <c r="A313" s="174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4"/>
    </row>
    <row r="314" spans="1:13" ht="15.75" x14ac:dyDescent="0.25">
      <c r="A314" s="174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4"/>
    </row>
    <row r="315" spans="1:13" ht="15.75" x14ac:dyDescent="0.25">
      <c r="A315" s="174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4"/>
    </row>
    <row r="316" spans="1:13" ht="15.75" x14ac:dyDescent="0.25">
      <c r="A316" s="174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4"/>
    </row>
    <row r="317" spans="1:13" ht="15.75" x14ac:dyDescent="0.25">
      <c r="A317" s="161" t="s">
        <v>225</v>
      </c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4"/>
    </row>
    <row r="318" spans="1:13" ht="15.75" x14ac:dyDescent="0.25">
      <c r="A318" s="194" t="s">
        <v>176</v>
      </c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4"/>
    </row>
    <row r="319" spans="1:13" ht="15.75" x14ac:dyDescent="0.25">
      <c r="A319" s="194" t="s">
        <v>238</v>
      </c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4"/>
    </row>
    <row r="320" spans="1:13" ht="15.75" x14ac:dyDescent="0.25">
      <c r="A320" s="194" t="s">
        <v>237</v>
      </c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4"/>
    </row>
    <row r="321" spans="1:13" ht="15.75" x14ac:dyDescent="0.25">
      <c r="A321" s="194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4"/>
    </row>
    <row r="322" spans="1:13" ht="15.75" x14ac:dyDescent="0.25">
      <c r="A322" s="194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4"/>
    </row>
    <row r="323" spans="1:13" ht="15.75" x14ac:dyDescent="0.25">
      <c r="A323" s="194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4"/>
    </row>
    <row r="324" spans="1:13" ht="15.75" x14ac:dyDescent="0.25">
      <c r="A324" s="194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4"/>
    </row>
    <row r="325" spans="1:13" ht="15.75" x14ac:dyDescent="0.25">
      <c r="A325" s="194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4"/>
    </row>
    <row r="326" spans="1:13" ht="15.75" x14ac:dyDescent="0.25">
      <c r="A326" s="194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4"/>
    </row>
    <row r="327" spans="1:13" ht="15.75" x14ac:dyDescent="0.25">
      <c r="A327" s="194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4"/>
    </row>
    <row r="328" spans="1:13" ht="15.75" x14ac:dyDescent="0.25">
      <c r="A328" s="194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4"/>
    </row>
    <row r="329" spans="1:13" ht="15.75" x14ac:dyDescent="0.25">
      <c r="A329" s="194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4"/>
    </row>
    <row r="330" spans="1:13" ht="15.75" x14ac:dyDescent="0.25">
      <c r="A330" s="194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4"/>
    </row>
    <row r="331" spans="1:13" ht="15.75" x14ac:dyDescent="0.25">
      <c r="A331" s="161" t="s">
        <v>226</v>
      </c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4"/>
    </row>
    <row r="332" spans="1:13" ht="15.75" x14ac:dyDescent="0.25">
      <c r="A332" s="157" t="s">
        <v>159</v>
      </c>
      <c r="B332" s="155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4"/>
    </row>
    <row r="333" spans="1:13" ht="15.75" x14ac:dyDescent="0.25">
      <c r="A333" s="165" t="s">
        <v>158</v>
      </c>
      <c r="B333" s="155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4"/>
    </row>
    <row r="334" spans="1:13" ht="15.75" x14ac:dyDescent="0.25">
      <c r="A334" s="155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4"/>
    </row>
    <row r="335" spans="1:13" ht="15.75" x14ac:dyDescent="0.25">
      <c r="A335" s="155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4"/>
    </row>
    <row r="336" spans="1:13" ht="15.75" x14ac:dyDescent="0.25">
      <c r="A336" s="155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4"/>
    </row>
    <row r="337" spans="1:13" ht="15.75" x14ac:dyDescent="0.25">
      <c r="A337" s="155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4"/>
    </row>
    <row r="338" spans="1:13" ht="15.75" x14ac:dyDescent="0.25">
      <c r="A338" s="155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4"/>
    </row>
    <row r="339" spans="1:13" ht="15.75" x14ac:dyDescent="0.25">
      <c r="A339" s="155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4"/>
    </row>
    <row r="340" spans="1:13" ht="15.75" x14ac:dyDescent="0.25">
      <c r="A340" s="155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4"/>
    </row>
    <row r="341" spans="1:13" ht="15.75" x14ac:dyDescent="0.25">
      <c r="A341" s="155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4"/>
    </row>
    <row r="342" spans="1:13" ht="15.75" x14ac:dyDescent="0.25">
      <c r="A342" s="195" t="s">
        <v>227</v>
      </c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4"/>
    </row>
    <row r="343" spans="1:13" ht="15.75" x14ac:dyDescent="0.25">
      <c r="A343" s="194" t="s">
        <v>157</v>
      </c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4"/>
    </row>
    <row r="344" spans="1:13" ht="15.75" x14ac:dyDescent="0.25">
      <c r="A344" s="194" t="s">
        <v>160</v>
      </c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4"/>
    </row>
    <row r="345" spans="1:13" ht="15.75" x14ac:dyDescent="0.25">
      <c r="A345" s="194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4"/>
    </row>
    <row r="346" spans="1:13" ht="15.75" x14ac:dyDescent="0.25">
      <c r="A346" s="194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4"/>
    </row>
    <row r="347" spans="1:13" ht="15.75" x14ac:dyDescent="0.25">
      <c r="A347" s="194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4"/>
    </row>
    <row r="348" spans="1:13" ht="15.75" x14ac:dyDescent="0.25">
      <c r="A348" s="194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4"/>
    </row>
    <row r="349" spans="1:13" ht="15.75" x14ac:dyDescent="0.25">
      <c r="A349" s="194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4"/>
    </row>
    <row r="350" spans="1:13" ht="15.75" x14ac:dyDescent="0.25">
      <c r="A350" s="194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4"/>
    </row>
    <row r="351" spans="1:13" ht="15.75" x14ac:dyDescent="0.25">
      <c r="A351" s="194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4"/>
    </row>
    <row r="352" spans="1:13" ht="15.75" x14ac:dyDescent="0.25">
      <c r="A352" s="194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4"/>
    </row>
    <row r="353" spans="1:13" ht="15.75" x14ac:dyDescent="0.25">
      <c r="A353" s="194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4"/>
    </row>
    <row r="354" spans="1:13" ht="15.75" x14ac:dyDescent="0.25">
      <c r="A354" s="194" t="s">
        <v>179</v>
      </c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4"/>
    </row>
    <row r="355" spans="1:13" ht="15.75" x14ac:dyDescent="0.25">
      <c r="A355" s="194" t="s">
        <v>178</v>
      </c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4"/>
    </row>
    <row r="356" spans="1:13" ht="15.75" x14ac:dyDescent="0.25">
      <c r="A356" s="194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4"/>
    </row>
    <row r="357" spans="1:13" ht="15.75" x14ac:dyDescent="0.25">
      <c r="A357" s="194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4"/>
    </row>
    <row r="358" spans="1:13" ht="15.75" x14ac:dyDescent="0.25">
      <c r="A358" s="194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4"/>
    </row>
    <row r="359" spans="1:13" ht="15.75" x14ac:dyDescent="0.25">
      <c r="A359" s="194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4"/>
    </row>
    <row r="360" spans="1:13" ht="15.75" x14ac:dyDescent="0.25">
      <c r="A360" s="194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4"/>
    </row>
    <row r="361" spans="1:13" ht="15.75" x14ac:dyDescent="0.25">
      <c r="A361" s="194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4"/>
    </row>
    <row r="362" spans="1:13" ht="15.75" x14ac:dyDescent="0.25">
      <c r="A362" s="194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4"/>
    </row>
    <row r="363" spans="1:13" ht="15.75" x14ac:dyDescent="0.25">
      <c r="A363" s="194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4"/>
    </row>
    <row r="364" spans="1:13" ht="15.75" x14ac:dyDescent="0.25">
      <c r="A364" s="194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4"/>
    </row>
    <row r="365" spans="1:13" ht="15.75" x14ac:dyDescent="0.25">
      <c r="A365" s="194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4"/>
    </row>
    <row r="366" spans="1:13" ht="15.75" x14ac:dyDescent="0.25">
      <c r="A366" s="194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4"/>
    </row>
    <row r="367" spans="1:13" ht="15.75" x14ac:dyDescent="0.25">
      <c r="A367" s="194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4"/>
    </row>
    <row r="368" spans="1:13" ht="15.75" x14ac:dyDescent="0.25">
      <c r="A368" s="194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4"/>
    </row>
    <row r="369" spans="1:13" ht="15.75" x14ac:dyDescent="0.25">
      <c r="A369" s="157"/>
      <c r="B369" s="176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4"/>
    </row>
    <row r="370" spans="1:13" ht="15.75" x14ac:dyDescent="0.25">
      <c r="A370" s="157"/>
      <c r="B370" s="176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4"/>
    </row>
    <row r="371" spans="1:13" ht="15.75" x14ac:dyDescent="0.25">
      <c r="A371" s="157"/>
      <c r="B371" s="176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4"/>
    </row>
    <row r="372" spans="1:13" ht="15.75" x14ac:dyDescent="0.25">
      <c r="A372" s="157"/>
      <c r="B372" s="176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4"/>
    </row>
    <row r="373" spans="1:13" ht="15.75" x14ac:dyDescent="0.25">
      <c r="A373" s="157"/>
      <c r="B373" s="176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4"/>
    </row>
    <row r="374" spans="1:13" ht="15.75" x14ac:dyDescent="0.25">
      <c r="A374" s="157"/>
      <c r="B374" s="176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4"/>
    </row>
    <row r="375" spans="1:13" ht="15.75" x14ac:dyDescent="0.25">
      <c r="A375" s="157"/>
      <c r="B375" s="176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4"/>
    </row>
    <row r="376" spans="1:13" ht="15.75" x14ac:dyDescent="0.25">
      <c r="A376" s="155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4"/>
    </row>
    <row r="377" spans="1:13" ht="15.75" x14ac:dyDescent="0.25">
      <c r="A377" s="161" t="s">
        <v>228</v>
      </c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4"/>
    </row>
    <row r="378" spans="1:13" ht="15.75" x14ac:dyDescent="0.25">
      <c r="A378" s="165" t="s">
        <v>155</v>
      </c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4"/>
    </row>
    <row r="379" spans="1:13" ht="15.75" x14ac:dyDescent="0.25">
      <c r="A379" s="155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4"/>
    </row>
    <row r="380" spans="1:13" ht="15.75" x14ac:dyDescent="0.25">
      <c r="A380" s="155" t="s">
        <v>162</v>
      </c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4"/>
    </row>
    <row r="381" spans="1:13" ht="15.75" x14ac:dyDescent="0.25">
      <c r="A381" s="155" t="s">
        <v>161</v>
      </c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4"/>
    </row>
    <row r="382" spans="1:13" ht="15.75" x14ac:dyDescent="0.25">
      <c r="A382" s="155" t="s">
        <v>199</v>
      </c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4"/>
    </row>
    <row r="383" spans="1:13" ht="15.75" x14ac:dyDescent="0.25">
      <c r="A383" s="155" t="s">
        <v>163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4"/>
    </row>
    <row r="384" spans="1:13" ht="15.75" x14ac:dyDescent="0.25">
      <c r="A384" s="155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4"/>
    </row>
    <row r="385" spans="1:13" ht="15.75" x14ac:dyDescent="0.25">
      <c r="A385" s="155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4"/>
    </row>
    <row r="386" spans="1:13" ht="15.75" x14ac:dyDescent="0.25">
      <c r="A386" s="155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4"/>
    </row>
    <row r="387" spans="1:13" ht="15.75" x14ac:dyDescent="0.25">
      <c r="A387" s="155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4"/>
    </row>
    <row r="388" spans="1:13" ht="15.75" x14ac:dyDescent="0.25">
      <c r="A388" s="155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4"/>
    </row>
    <row r="389" spans="1:13" s="3" customFormat="1" ht="15.75" x14ac:dyDescent="0.25">
      <c r="A389" s="391"/>
      <c r="B389" s="391"/>
      <c r="C389" s="391"/>
      <c r="D389" s="391"/>
      <c r="E389" s="391"/>
      <c r="F389" s="391"/>
      <c r="G389" s="391"/>
      <c r="H389" s="391"/>
      <c r="I389" s="391"/>
      <c r="J389" s="391"/>
      <c r="K389" s="391"/>
      <c r="L389" s="391"/>
    </row>
    <row r="390" spans="1:13" s="3" customFormat="1" x14ac:dyDescent="0.25"/>
    <row r="391" spans="1:13" s="3" customFormat="1" x14ac:dyDescent="0.25"/>
  </sheetData>
  <sheetProtection selectLockedCells="1" selectUnlockedCells="1"/>
  <pageMargins left="0.19685039370078741" right="0.19685039370078741" top="0.39370078740157483" bottom="0.3937007874015748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81"/>
  <sheetViews>
    <sheetView tabSelected="1" zoomScale="81" zoomScaleNormal="81" workbookViewId="0">
      <selection activeCell="D35" sqref="D35:F35"/>
    </sheetView>
  </sheetViews>
  <sheetFormatPr defaultRowHeight="15" x14ac:dyDescent="0.25"/>
  <cols>
    <col min="1" max="1" width="9" customWidth="1"/>
    <col min="2" max="2" width="1.7109375" customWidth="1"/>
    <col min="3" max="3" width="4.42578125" customWidth="1"/>
    <col min="4" max="5" width="10.42578125" customWidth="1"/>
    <col min="6" max="6" width="14.7109375" customWidth="1"/>
    <col min="7" max="7" width="19.5703125" customWidth="1"/>
    <col min="8" max="8" width="12" customWidth="1"/>
    <col min="9" max="9" width="2" hidden="1" customWidth="1"/>
    <col min="10" max="10" width="9.5703125" bestFit="1" customWidth="1"/>
    <col min="11" max="12" width="15.7109375" customWidth="1"/>
    <col min="13" max="13" width="17.7109375" customWidth="1"/>
    <col min="14" max="14" width="14" customWidth="1"/>
    <col min="15" max="15" width="12.42578125" customWidth="1"/>
    <col min="16" max="16" width="11.85546875" customWidth="1"/>
    <col min="17" max="17" width="2" hidden="1" customWidth="1"/>
    <col min="18" max="18" width="11.28515625" customWidth="1"/>
    <col min="19" max="19" width="5.7109375" style="38" hidden="1" customWidth="1"/>
    <col min="20" max="20" width="10.28515625" customWidth="1"/>
    <col min="21" max="21" width="5.7109375" hidden="1" customWidth="1"/>
    <col min="22" max="22" width="18.140625" customWidth="1"/>
    <col min="23" max="23" width="14.42578125" customWidth="1"/>
    <col min="24" max="24" width="18.28515625" customWidth="1"/>
    <col min="25" max="25" width="7.7109375" hidden="1" customWidth="1"/>
    <col min="26" max="26" width="3" customWidth="1"/>
    <col min="27" max="27" width="6" style="29" customWidth="1"/>
    <col min="28" max="30" width="12.5703125" style="29" customWidth="1"/>
    <col min="31" max="31" width="10.5703125" style="29" bestFit="1" customWidth="1"/>
    <col min="32" max="32" width="11.42578125" style="29" customWidth="1"/>
    <col min="33" max="33" width="10.5703125" bestFit="1" customWidth="1"/>
    <col min="34" max="34" width="9.5703125" bestFit="1" customWidth="1"/>
    <col min="36" max="36" width="9.5703125" bestFit="1" customWidth="1"/>
    <col min="38" max="38" width="10.5703125" bestFit="1" customWidth="1"/>
  </cols>
  <sheetData>
    <row r="1" spans="1:31" x14ac:dyDescent="0.25">
      <c r="A1" s="196" t="s">
        <v>261</v>
      </c>
      <c r="B1" s="196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  <c r="T1" s="197"/>
      <c r="U1" s="197"/>
      <c r="V1" s="197"/>
      <c r="W1" s="197"/>
      <c r="X1" s="197"/>
      <c r="Y1" s="197"/>
      <c r="Z1" s="199"/>
      <c r="AA1" s="398" t="s">
        <v>262</v>
      </c>
    </row>
    <row r="2" spans="1:31" s="2" customFormat="1" ht="21" customHeight="1" x14ac:dyDescent="0.35">
      <c r="A2" s="6"/>
      <c r="B2" s="100"/>
      <c r="C2" s="153" t="s">
        <v>65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25"/>
      <c r="Z2" s="7"/>
      <c r="AA2" s="200"/>
    </row>
    <row r="3" spans="1:31" s="29" customFormat="1" x14ac:dyDescent="0.25">
      <c r="A3" s="101"/>
      <c r="B3" s="101"/>
      <c r="C3" s="42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1"/>
      <c r="U3" s="201"/>
      <c r="V3" s="201"/>
      <c r="W3" s="201"/>
      <c r="X3" s="42"/>
      <c r="Y3" s="42"/>
      <c r="Z3" s="70"/>
      <c r="AA3" s="154"/>
    </row>
    <row r="4" spans="1:31" ht="7.5" customHeight="1" x14ac:dyDescent="0.25">
      <c r="A4" s="101"/>
      <c r="B4" s="101"/>
      <c r="C4" s="71"/>
      <c r="D4" s="203"/>
      <c r="E4" s="203"/>
      <c r="F4" s="203"/>
      <c r="G4" s="203"/>
      <c r="H4" s="203"/>
      <c r="I4" s="12"/>
      <c r="J4" s="12"/>
      <c r="K4" s="12"/>
      <c r="L4" s="12"/>
      <c r="M4" s="12"/>
      <c r="N4" s="12"/>
      <c r="O4" s="12"/>
      <c r="P4" s="12"/>
      <c r="Q4" s="12"/>
      <c r="R4" s="12"/>
      <c r="S4" s="32"/>
      <c r="T4" s="12"/>
      <c r="U4" s="12"/>
      <c r="V4" s="12"/>
      <c r="W4" s="12"/>
      <c r="X4" s="13"/>
      <c r="Y4" s="9"/>
      <c r="Z4" s="10"/>
      <c r="AA4" s="77"/>
    </row>
    <row r="5" spans="1:31" ht="15.75" x14ac:dyDescent="0.25">
      <c r="A5" s="101"/>
      <c r="B5" s="101"/>
      <c r="C5" s="50"/>
      <c r="D5" s="221" t="s">
        <v>68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9"/>
      <c r="Q5" s="9"/>
      <c r="R5" s="9"/>
      <c r="S5" s="33"/>
      <c r="T5" s="9"/>
      <c r="U5" s="9"/>
      <c r="V5" s="9"/>
      <c r="W5" s="9"/>
      <c r="X5" s="15"/>
      <c r="Y5" s="9"/>
      <c r="Z5" s="10"/>
      <c r="AA5" s="77"/>
    </row>
    <row r="6" spans="1:31" ht="15.75" x14ac:dyDescent="0.25">
      <c r="A6" s="101"/>
      <c r="B6" s="101"/>
      <c r="C6" s="50"/>
      <c r="D6" s="219" t="s">
        <v>66</v>
      </c>
      <c r="E6" s="123"/>
      <c r="F6" s="123"/>
      <c r="G6" s="142"/>
      <c r="H6" s="142"/>
      <c r="I6" s="142"/>
      <c r="J6" s="222"/>
      <c r="K6" s="215"/>
      <c r="L6" s="215"/>
      <c r="M6" s="215"/>
      <c r="N6" s="47"/>
      <c r="O6" s="47"/>
      <c r="P6" s="16"/>
      <c r="Q6" s="371"/>
      <c r="R6" s="16"/>
      <c r="S6" s="34"/>
      <c r="T6" s="9"/>
      <c r="U6" s="9"/>
      <c r="V6" s="24"/>
      <c r="W6" s="24"/>
      <c r="X6" s="20"/>
      <c r="Y6" s="24"/>
      <c r="Z6" s="10"/>
      <c r="AA6" s="77"/>
      <c r="AE6" s="9"/>
    </row>
    <row r="7" spans="1:31" ht="15.75" x14ac:dyDescent="0.25">
      <c r="A7" s="101"/>
      <c r="B7" s="101"/>
      <c r="C7" s="50"/>
      <c r="D7" s="219" t="s">
        <v>0</v>
      </c>
      <c r="E7" s="123"/>
      <c r="F7" s="123"/>
      <c r="G7" s="142"/>
      <c r="H7" s="142"/>
      <c r="I7" s="142"/>
      <c r="J7" s="341"/>
      <c r="K7" s="216"/>
      <c r="L7" s="216"/>
      <c r="M7" s="216"/>
      <c r="N7" s="47"/>
      <c r="O7" s="47"/>
      <c r="P7" s="16"/>
      <c r="Q7" s="371"/>
      <c r="R7" s="16"/>
      <c r="S7" s="34"/>
      <c r="T7" s="24"/>
      <c r="U7" s="24"/>
      <c r="V7" s="9"/>
      <c r="W7" s="9"/>
      <c r="X7" s="15"/>
      <c r="Y7" s="9"/>
      <c r="Z7" s="10"/>
      <c r="AA7" s="77"/>
    </row>
    <row r="8" spans="1:31" ht="15.75" x14ac:dyDescent="0.25">
      <c r="A8" s="101"/>
      <c r="B8" s="101"/>
      <c r="C8" s="50"/>
      <c r="D8" s="219" t="s">
        <v>54</v>
      </c>
      <c r="E8" s="123"/>
      <c r="F8" s="142"/>
      <c r="G8" s="142"/>
      <c r="H8" s="142"/>
      <c r="I8" s="142"/>
      <c r="J8" s="224"/>
      <c r="K8" s="217"/>
      <c r="L8" s="217"/>
      <c r="M8" s="217"/>
      <c r="N8" s="395"/>
      <c r="O8" s="395"/>
      <c r="P8" s="16"/>
      <c r="Q8" s="371"/>
      <c r="R8" s="16"/>
      <c r="S8" s="34"/>
      <c r="T8" s="24"/>
      <c r="U8" s="24"/>
      <c r="V8" s="9"/>
      <c r="W8" s="9"/>
      <c r="X8" s="15"/>
      <c r="Y8" s="9"/>
      <c r="Z8" s="10"/>
      <c r="AA8" s="77"/>
    </row>
    <row r="9" spans="1:31" ht="15.75" x14ac:dyDescent="0.25">
      <c r="A9" s="101"/>
      <c r="B9" s="101"/>
      <c r="C9" s="50"/>
      <c r="D9" s="219" t="s">
        <v>22</v>
      </c>
      <c r="E9" s="123"/>
      <c r="F9" s="123"/>
      <c r="G9" s="142"/>
      <c r="H9" s="142"/>
      <c r="I9" s="142"/>
      <c r="J9" s="223"/>
      <c r="K9" s="216"/>
      <c r="L9" s="216"/>
      <c r="M9" s="216"/>
      <c r="N9" s="47"/>
      <c r="O9" s="47"/>
      <c r="P9" s="16"/>
      <c r="Q9" s="371"/>
      <c r="R9" s="16"/>
      <c r="S9" s="34"/>
      <c r="T9" s="9"/>
      <c r="U9" s="9"/>
      <c r="V9" s="9"/>
      <c r="W9" s="9"/>
      <c r="X9" s="15"/>
      <c r="Y9" s="9"/>
      <c r="Z9" s="10"/>
      <c r="AA9" s="77"/>
    </row>
    <row r="10" spans="1:31" ht="15.75" x14ac:dyDescent="0.25">
      <c r="A10" s="101"/>
      <c r="B10" s="101"/>
      <c r="C10" s="50"/>
      <c r="D10" s="299" t="s">
        <v>67</v>
      </c>
      <c r="E10" s="47"/>
      <c r="F10" s="47"/>
      <c r="G10" s="141"/>
      <c r="H10" s="141"/>
      <c r="I10" s="141"/>
      <c r="J10" s="223"/>
      <c r="K10" s="216"/>
      <c r="L10" s="216"/>
      <c r="M10" s="216"/>
      <c r="N10" s="47"/>
      <c r="O10" s="47"/>
      <c r="P10" s="16"/>
      <c r="Q10" s="371"/>
      <c r="R10" s="16"/>
      <c r="S10" s="34"/>
      <c r="T10" s="9"/>
      <c r="U10" s="9"/>
      <c r="V10" s="9"/>
      <c r="W10" s="9"/>
      <c r="X10" s="15"/>
      <c r="Y10" s="9"/>
      <c r="Z10" s="10"/>
      <c r="AA10" s="77"/>
    </row>
    <row r="11" spans="1:31" ht="15.75" x14ac:dyDescent="0.25">
      <c r="A11" s="101"/>
      <c r="B11" s="101"/>
      <c r="C11" s="50"/>
      <c r="D11" s="125"/>
      <c r="E11" s="125"/>
      <c r="F11" s="125"/>
      <c r="G11" s="125"/>
      <c r="H11" s="125"/>
      <c r="I11" s="125"/>
      <c r="J11" s="223"/>
      <c r="K11" s="216"/>
      <c r="L11" s="216"/>
      <c r="M11" s="216"/>
      <c r="N11" s="47"/>
      <c r="O11" s="47"/>
      <c r="P11" s="16"/>
      <c r="Q11" s="371"/>
      <c r="R11" s="16"/>
      <c r="S11" s="34"/>
      <c r="T11" s="9"/>
      <c r="U11" s="9"/>
      <c r="V11" s="109"/>
      <c r="W11" s="109"/>
      <c r="X11" s="15"/>
      <c r="Y11" s="9"/>
      <c r="Z11" s="10"/>
      <c r="AA11" s="77"/>
    </row>
    <row r="12" spans="1:31" ht="15.75" x14ac:dyDescent="0.25">
      <c r="A12" s="101"/>
      <c r="B12" s="101"/>
      <c r="C12" s="50"/>
      <c r="D12" s="125"/>
      <c r="E12" s="125"/>
      <c r="F12" s="125"/>
      <c r="G12" s="125"/>
      <c r="H12" s="125"/>
      <c r="I12" s="125"/>
      <c r="J12" s="223"/>
      <c r="K12" s="216"/>
      <c r="L12" s="216"/>
      <c r="M12" s="216"/>
      <c r="N12" s="47"/>
      <c r="O12" s="47"/>
      <c r="P12" s="16"/>
      <c r="Q12" s="371"/>
      <c r="R12" s="16"/>
      <c r="S12" s="34"/>
      <c r="T12" s="9"/>
      <c r="U12" s="9"/>
      <c r="V12" s="9"/>
      <c r="W12" s="9"/>
      <c r="X12" s="15"/>
      <c r="Y12" s="9"/>
      <c r="Z12" s="10"/>
      <c r="AA12" s="77"/>
    </row>
    <row r="13" spans="1:31" ht="7.5" customHeight="1" x14ac:dyDescent="0.25">
      <c r="A13" s="101"/>
      <c r="B13" s="101"/>
      <c r="C13" s="57"/>
      <c r="D13" s="44"/>
      <c r="E13" s="44"/>
      <c r="F13" s="44"/>
      <c r="G13" s="44"/>
      <c r="H13" s="44"/>
      <c r="I13" s="44"/>
      <c r="J13" s="45"/>
      <c r="K13" s="46"/>
      <c r="L13" s="46"/>
      <c r="M13" s="46"/>
      <c r="N13" s="46"/>
      <c r="O13" s="46"/>
      <c r="P13" s="17"/>
      <c r="Q13" s="17"/>
      <c r="R13" s="17"/>
      <c r="S13" s="35"/>
      <c r="T13" s="17"/>
      <c r="U13" s="17"/>
      <c r="V13" s="17"/>
      <c r="W13" s="17"/>
      <c r="X13" s="18"/>
      <c r="Y13" s="9"/>
      <c r="Z13" s="10"/>
      <c r="AA13" s="77"/>
    </row>
    <row r="14" spans="1:31" x14ac:dyDescent="0.25">
      <c r="A14" s="101"/>
      <c r="B14" s="101"/>
      <c r="C14" s="42"/>
      <c r="D14" s="125"/>
      <c r="E14" s="125"/>
      <c r="F14" s="125"/>
      <c r="G14" s="125"/>
      <c r="H14" s="125"/>
      <c r="I14" s="125"/>
      <c r="J14" s="47"/>
      <c r="K14" s="42"/>
      <c r="L14" s="42"/>
      <c r="M14" s="42"/>
      <c r="N14" s="42"/>
      <c r="O14" s="42"/>
      <c r="P14" s="9"/>
      <c r="Q14" s="9"/>
      <c r="R14" s="9"/>
      <c r="S14" s="33"/>
      <c r="T14" s="9"/>
      <c r="U14" s="9"/>
      <c r="V14" s="9"/>
      <c r="W14" s="9"/>
      <c r="X14" s="9"/>
      <c r="Y14" s="9"/>
      <c r="Z14" s="10"/>
      <c r="AA14" s="77"/>
    </row>
    <row r="15" spans="1:31" ht="7.5" customHeight="1" x14ac:dyDescent="0.25">
      <c r="A15" s="101"/>
      <c r="B15" s="101"/>
      <c r="C15" s="71"/>
      <c r="D15" s="126"/>
      <c r="E15" s="126"/>
      <c r="F15" s="126"/>
      <c r="G15" s="126"/>
      <c r="H15" s="126"/>
      <c r="I15" s="126"/>
      <c r="J15" s="48"/>
      <c r="K15" s="49"/>
      <c r="L15" s="49"/>
      <c r="M15" s="49"/>
      <c r="N15" s="49"/>
      <c r="O15" s="49"/>
      <c r="P15" s="19"/>
      <c r="Q15" s="19"/>
      <c r="R15" s="19"/>
      <c r="S15" s="36"/>
      <c r="T15" s="19"/>
      <c r="U15" s="19"/>
      <c r="V15" s="19"/>
      <c r="W15" s="19"/>
      <c r="X15" s="13"/>
      <c r="Y15" s="9"/>
      <c r="Z15" s="10"/>
      <c r="AA15" s="77"/>
    </row>
    <row r="16" spans="1:31" ht="15.75" x14ac:dyDescent="0.25">
      <c r="A16" s="101"/>
      <c r="B16" s="101"/>
      <c r="C16" s="50"/>
      <c r="D16" s="221" t="s">
        <v>9</v>
      </c>
      <c r="E16" s="125"/>
      <c r="F16" s="125"/>
      <c r="G16" s="125"/>
      <c r="H16" s="125"/>
      <c r="I16" s="125"/>
      <c r="J16" s="47"/>
      <c r="K16" s="42"/>
      <c r="L16" s="42"/>
      <c r="M16" s="42"/>
      <c r="N16" s="42"/>
      <c r="O16" s="42"/>
      <c r="P16" s="9"/>
      <c r="Q16" s="9"/>
      <c r="R16" s="9"/>
      <c r="S16" s="33"/>
      <c r="T16" s="9"/>
      <c r="U16" s="9"/>
      <c r="V16" s="9"/>
      <c r="W16" s="9"/>
      <c r="X16" s="15"/>
      <c r="Y16" s="9"/>
      <c r="Z16" s="10"/>
      <c r="AA16" s="77"/>
    </row>
    <row r="17" spans="1:31" ht="15.75" x14ac:dyDescent="0.25">
      <c r="A17" s="101"/>
      <c r="B17" s="101"/>
      <c r="C17" s="50"/>
      <c r="D17" s="299" t="s">
        <v>4</v>
      </c>
      <c r="E17" s="123"/>
      <c r="F17" s="123"/>
      <c r="G17" s="142"/>
      <c r="H17" s="142"/>
      <c r="I17" s="142"/>
      <c r="J17" s="370"/>
      <c r="K17" s="215"/>
      <c r="L17" s="215"/>
      <c r="M17" s="215"/>
      <c r="N17" s="47"/>
      <c r="O17" s="47"/>
      <c r="P17" s="16"/>
      <c r="Q17" s="371"/>
      <c r="R17" s="16"/>
      <c r="S17" s="34"/>
      <c r="T17" s="16"/>
      <c r="U17" s="16"/>
      <c r="V17" s="9"/>
      <c r="W17" s="9"/>
      <c r="X17" s="15"/>
      <c r="Y17" s="9"/>
      <c r="Z17" s="10"/>
      <c r="AA17" s="77"/>
    </row>
    <row r="18" spans="1:31" ht="15.75" x14ac:dyDescent="0.25">
      <c r="A18" s="101"/>
      <c r="B18" s="101"/>
      <c r="C18" s="50"/>
      <c r="D18" s="299" t="s">
        <v>5</v>
      </c>
      <c r="E18" s="123"/>
      <c r="F18" s="123"/>
      <c r="G18" s="142"/>
      <c r="H18" s="142"/>
      <c r="I18" s="142"/>
      <c r="J18" s="257"/>
      <c r="K18" s="216"/>
      <c r="L18" s="216"/>
      <c r="M18" s="216"/>
      <c r="N18" s="47"/>
      <c r="O18" s="47"/>
      <c r="P18" s="16"/>
      <c r="Q18" s="371"/>
      <c r="R18" s="16"/>
      <c r="S18" s="34"/>
      <c r="T18" s="9"/>
      <c r="U18" s="9"/>
      <c r="V18" s="9"/>
      <c r="W18" s="9"/>
      <c r="X18" s="15"/>
      <c r="Y18" s="9"/>
      <c r="Z18" s="10"/>
      <c r="AA18" s="77"/>
    </row>
    <row r="19" spans="1:31" ht="15.75" x14ac:dyDescent="0.25">
      <c r="A19" s="101"/>
      <c r="B19" s="101"/>
      <c r="C19" s="50"/>
      <c r="D19" s="299" t="s">
        <v>1</v>
      </c>
      <c r="E19" s="123"/>
      <c r="F19" s="123"/>
      <c r="G19" s="142"/>
      <c r="H19" s="142"/>
      <c r="I19" s="142"/>
      <c r="J19" s="373"/>
      <c r="K19" s="218"/>
      <c r="L19" s="218"/>
      <c r="M19" s="218"/>
      <c r="N19" s="396"/>
      <c r="O19" s="396"/>
      <c r="P19" s="16"/>
      <c r="Q19" s="371"/>
      <c r="R19" s="16"/>
      <c r="S19" s="34"/>
      <c r="T19" s="9"/>
      <c r="U19" s="9"/>
      <c r="V19" s="9"/>
      <c r="W19" s="9"/>
      <c r="X19" s="15"/>
      <c r="Y19" s="9"/>
      <c r="Z19" s="10"/>
      <c r="AA19" s="77"/>
    </row>
    <row r="20" spans="1:31" ht="7.5" customHeight="1" x14ac:dyDescent="0.25">
      <c r="A20" s="101"/>
      <c r="B20" s="101"/>
      <c r="C20" s="57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17"/>
      <c r="Q20" s="17"/>
      <c r="R20" s="17"/>
      <c r="S20" s="35"/>
      <c r="T20" s="17"/>
      <c r="U20" s="17"/>
      <c r="V20" s="17"/>
      <c r="W20" s="17"/>
      <c r="X20" s="18"/>
      <c r="Y20" s="9"/>
      <c r="Z20" s="10"/>
      <c r="AA20" s="77"/>
    </row>
    <row r="21" spans="1:31" x14ac:dyDescent="0.25">
      <c r="A21" s="101"/>
      <c r="B21" s="101"/>
      <c r="C21" s="42"/>
      <c r="D21" s="42"/>
      <c r="E21" s="42"/>
      <c r="F21" s="42"/>
      <c r="G21" s="42"/>
      <c r="H21" s="42"/>
      <c r="I21" s="9"/>
      <c r="J21" s="9"/>
      <c r="K21" s="9"/>
      <c r="L21" s="9"/>
      <c r="M21" s="9"/>
      <c r="N21" s="9"/>
      <c r="O21" s="9"/>
      <c r="P21" s="9"/>
      <c r="Q21" s="9"/>
      <c r="R21" s="9"/>
      <c r="S21" s="33"/>
      <c r="T21" s="9"/>
      <c r="U21" s="9"/>
      <c r="V21" s="9"/>
      <c r="W21" s="9"/>
      <c r="X21" s="9"/>
      <c r="Y21" s="9"/>
      <c r="Z21" s="10"/>
      <c r="AA21" s="77"/>
    </row>
    <row r="22" spans="1:31" ht="7.5" customHeight="1" x14ac:dyDescent="0.25">
      <c r="A22" s="101"/>
      <c r="B22" s="101"/>
      <c r="C22" s="71"/>
      <c r="D22" s="49"/>
      <c r="E22" s="49"/>
      <c r="F22" s="49"/>
      <c r="G22" s="49"/>
      <c r="H22" s="49"/>
      <c r="I22" s="19"/>
      <c r="J22" s="19"/>
      <c r="K22" s="19"/>
      <c r="L22" s="19"/>
      <c r="M22" s="19"/>
      <c r="N22" s="19"/>
      <c r="O22" s="13"/>
      <c r="P22" s="14"/>
      <c r="Q22" s="19"/>
      <c r="R22" s="11"/>
      <c r="S22" s="36"/>
      <c r="T22" s="19"/>
      <c r="U22" s="19"/>
      <c r="V22" s="19"/>
      <c r="W22" s="19"/>
      <c r="X22" s="13"/>
      <c r="Y22" s="9"/>
      <c r="Z22" s="10"/>
      <c r="AA22" s="77"/>
    </row>
    <row r="23" spans="1:31" ht="15.75" customHeight="1" x14ac:dyDescent="0.25">
      <c r="A23" s="101"/>
      <c r="B23" s="101"/>
      <c r="C23" s="50"/>
      <c r="D23" s="221" t="s">
        <v>69</v>
      </c>
      <c r="E23" s="225"/>
      <c r="F23" s="225"/>
      <c r="G23" s="225"/>
      <c r="H23" s="225"/>
      <c r="I23" s="225"/>
      <c r="J23" s="225"/>
      <c r="K23" s="225"/>
      <c r="L23" s="384"/>
      <c r="M23" s="384"/>
      <c r="N23" s="384"/>
      <c r="O23" s="385"/>
      <c r="P23" s="130"/>
      <c r="Q23" s="42"/>
      <c r="R23" s="231" t="s">
        <v>186</v>
      </c>
      <c r="S23" s="232"/>
      <c r="T23" s="225"/>
      <c r="U23" s="225"/>
      <c r="V23" s="225"/>
      <c r="W23" s="225"/>
      <c r="X23" s="52"/>
      <c r="Y23" s="24"/>
      <c r="Z23" s="10"/>
      <c r="AA23" s="77"/>
    </row>
    <row r="24" spans="1:31" ht="15.75" x14ac:dyDescent="0.25">
      <c r="A24" s="101"/>
      <c r="B24" s="101"/>
      <c r="C24" s="50"/>
      <c r="D24" s="220" t="s">
        <v>74</v>
      </c>
      <c r="E24" s="226"/>
      <c r="F24" s="226"/>
      <c r="G24" s="226"/>
      <c r="H24" s="226"/>
      <c r="I24" s="226"/>
      <c r="J24" s="226"/>
      <c r="K24" s="227"/>
      <c r="L24" s="399" t="str">
        <f>IF(AND(K24="No",(ISBLANK(K25))),"ERROR - THE MONTH MUST BE ENTERED IN THE NEXT LINE","")</f>
        <v/>
      </c>
      <c r="M24" s="399"/>
      <c r="N24" s="399"/>
      <c r="O24" s="400"/>
      <c r="P24" s="131"/>
      <c r="Q24" s="85"/>
      <c r="R24" s="233" t="s">
        <v>203</v>
      </c>
      <c r="S24" s="234"/>
      <c r="T24" s="225"/>
      <c r="U24" s="225"/>
      <c r="V24" s="225"/>
      <c r="W24" s="235"/>
      <c r="X24" s="53"/>
      <c r="Y24" s="39"/>
      <c r="Z24" s="10"/>
      <c r="AA24" s="77"/>
      <c r="AE24" s="86"/>
    </row>
    <row r="25" spans="1:31" ht="15" customHeight="1" x14ac:dyDescent="0.25">
      <c r="A25" s="101"/>
      <c r="B25" s="101"/>
      <c r="C25" s="50"/>
      <c r="D25" s="220" t="s">
        <v>73</v>
      </c>
      <c r="E25" s="226"/>
      <c r="F25" s="226"/>
      <c r="G25" s="226"/>
      <c r="H25" s="226"/>
      <c r="I25" s="226"/>
      <c r="J25" s="226"/>
      <c r="K25" s="228"/>
      <c r="L25" s="386" t="str">
        <f>IF(N29=TRUE,"THIS ANSWER IS NOT CONSISTENT WITH THE PREVIOUS ANSWER","")</f>
        <v/>
      </c>
      <c r="M25" s="386"/>
      <c r="N25" s="384"/>
      <c r="O25" s="385"/>
      <c r="P25" s="131"/>
      <c r="Q25" s="111"/>
      <c r="R25" s="233" t="s">
        <v>204</v>
      </c>
      <c r="S25" s="236"/>
      <c r="T25" s="236"/>
      <c r="U25" s="236"/>
      <c r="V25" s="236"/>
      <c r="W25" s="235"/>
      <c r="X25" s="54"/>
      <c r="Y25" s="40"/>
      <c r="Z25" s="10"/>
      <c r="AA25" s="77"/>
    </row>
    <row r="26" spans="1:31" ht="15.75" x14ac:dyDescent="0.25">
      <c r="A26" s="101"/>
      <c r="B26" s="101"/>
      <c r="C26" s="50"/>
      <c r="D26" s="220" t="s">
        <v>100</v>
      </c>
      <c r="E26" s="229"/>
      <c r="F26" s="229"/>
      <c r="G26" s="229"/>
      <c r="H26" s="229"/>
      <c r="I26" s="229"/>
      <c r="J26" s="229"/>
      <c r="K26" s="230" t="e">
        <f>IF(K24="yes",H172,INDEX(H172:H181,MATCH(K25,D172:D181,0)))</f>
        <v>#N/A</v>
      </c>
      <c r="L26" s="381"/>
      <c r="M26" s="381"/>
      <c r="N26" s="384"/>
      <c r="O26" s="385"/>
      <c r="P26" s="131"/>
      <c r="Q26" s="42"/>
      <c r="R26" s="233" t="s">
        <v>205</v>
      </c>
      <c r="S26" s="232"/>
      <c r="T26" s="225"/>
      <c r="U26" s="225"/>
      <c r="V26" s="225"/>
      <c r="W26" s="235"/>
      <c r="X26" s="54"/>
      <c r="Y26" s="40"/>
      <c r="Z26" s="10"/>
      <c r="AA26" s="77"/>
    </row>
    <row r="27" spans="1:31" ht="15.75" x14ac:dyDescent="0.25">
      <c r="A27" s="101"/>
      <c r="B27" s="101"/>
      <c r="C27" s="50"/>
      <c r="D27" s="220" t="s">
        <v>55</v>
      </c>
      <c r="E27" s="229"/>
      <c r="F27" s="229"/>
      <c r="G27" s="229"/>
      <c r="H27" s="229"/>
      <c r="I27" s="229"/>
      <c r="J27" s="229"/>
      <c r="K27" s="228"/>
      <c r="L27" s="383"/>
      <c r="M27" s="383"/>
      <c r="N27" s="55"/>
      <c r="O27" s="128"/>
      <c r="P27" s="139"/>
      <c r="Q27" s="42"/>
      <c r="R27" s="233" t="s">
        <v>206</v>
      </c>
      <c r="S27" s="232"/>
      <c r="T27" s="225"/>
      <c r="U27" s="225"/>
      <c r="V27" s="225"/>
      <c r="W27" s="235"/>
      <c r="X27" s="56"/>
      <c r="Y27" s="9"/>
      <c r="Z27" s="10"/>
      <c r="AA27" s="77"/>
    </row>
    <row r="28" spans="1:31" ht="15.75" x14ac:dyDescent="0.25">
      <c r="A28" s="101"/>
      <c r="B28" s="101"/>
      <c r="C28" s="50"/>
      <c r="D28" s="220" t="s">
        <v>216</v>
      </c>
      <c r="E28" s="226"/>
      <c r="F28" s="226"/>
      <c r="G28" s="226"/>
      <c r="H28" s="226"/>
      <c r="I28" s="226"/>
      <c r="J28" s="226"/>
      <c r="K28" s="227"/>
      <c r="L28" s="383"/>
      <c r="M28" s="383"/>
      <c r="N28" s="55"/>
      <c r="O28" s="128"/>
      <c r="P28" s="131"/>
      <c r="Q28" s="42"/>
      <c r="R28" s="237" t="s">
        <v>207</v>
      </c>
      <c r="S28" s="232"/>
      <c r="T28" s="225"/>
      <c r="U28" s="225"/>
      <c r="V28" s="225"/>
      <c r="W28" s="235"/>
      <c r="X28" s="56"/>
      <c r="Y28" s="9"/>
      <c r="Z28" s="10"/>
      <c r="AA28" s="77"/>
    </row>
    <row r="29" spans="1:31" ht="15.75" x14ac:dyDescent="0.25">
      <c r="A29" s="101"/>
      <c r="B29" s="101"/>
      <c r="C29" s="50"/>
      <c r="D29" s="220" t="s">
        <v>217</v>
      </c>
      <c r="E29" s="226"/>
      <c r="F29" s="226"/>
      <c r="G29" s="226"/>
      <c r="H29" s="226"/>
      <c r="I29" s="226"/>
      <c r="J29" s="226"/>
      <c r="K29" s="227"/>
      <c r="L29" s="383"/>
      <c r="M29" s="383"/>
      <c r="N29" s="140" t="b">
        <f>AND(K24="Yes",K25&lt;&gt;"")</f>
        <v>0</v>
      </c>
      <c r="O29" s="129"/>
      <c r="P29" s="132"/>
      <c r="Q29" s="42"/>
      <c r="R29" s="237" t="s">
        <v>208</v>
      </c>
      <c r="S29" s="232"/>
      <c r="T29" s="225"/>
      <c r="U29" s="225"/>
      <c r="V29" s="225"/>
      <c r="W29" s="235"/>
      <c r="X29" s="56"/>
      <c r="Y29" s="9"/>
      <c r="Z29" s="10"/>
      <c r="AA29" s="77"/>
    </row>
    <row r="30" spans="1:31" ht="15.75" x14ac:dyDescent="0.25">
      <c r="A30" s="101"/>
      <c r="B30" s="101"/>
      <c r="C30" s="50"/>
      <c r="D30" s="142"/>
      <c r="E30" s="142"/>
      <c r="F30" s="142"/>
      <c r="G30" s="142"/>
      <c r="H30" s="142"/>
      <c r="I30" s="124"/>
      <c r="J30" s="124"/>
      <c r="K30" s="133"/>
      <c r="L30" s="134"/>
      <c r="M30" s="134"/>
      <c r="N30" s="134"/>
      <c r="O30" s="129"/>
      <c r="P30" s="132"/>
      <c r="Q30" s="42"/>
      <c r="R30" s="238" t="s">
        <v>75</v>
      </c>
      <c r="S30" s="232"/>
      <c r="T30" s="225"/>
      <c r="U30" s="225"/>
      <c r="V30" s="225"/>
      <c r="W30" s="239">
        <f>SUM(W24:W29)</f>
        <v>0</v>
      </c>
      <c r="X30" s="138">
        <f>IF(W30&gt;0.175,0.175,W30)</f>
        <v>0</v>
      </c>
      <c r="Y30" s="9"/>
      <c r="Z30" s="10"/>
      <c r="AA30" s="77"/>
    </row>
    <row r="31" spans="1:31" ht="7.5" customHeight="1" x14ac:dyDescent="0.25">
      <c r="A31" s="101"/>
      <c r="B31" s="101"/>
      <c r="C31" s="57"/>
      <c r="D31" s="58"/>
      <c r="E31" s="58"/>
      <c r="F31" s="58"/>
      <c r="G31" s="58"/>
      <c r="H31" s="58"/>
      <c r="I31" s="58"/>
      <c r="J31" s="59"/>
      <c r="K31" s="60"/>
      <c r="L31" s="60"/>
      <c r="M31" s="60"/>
      <c r="N31" s="60"/>
      <c r="O31" s="127"/>
      <c r="P31" s="50"/>
      <c r="Q31" s="46"/>
      <c r="R31" s="57"/>
      <c r="S31" s="61"/>
      <c r="T31" s="46"/>
      <c r="U31" s="46"/>
      <c r="V31" s="46"/>
      <c r="W31" s="46"/>
      <c r="X31" s="62"/>
      <c r="Y31" s="9"/>
      <c r="Z31" s="10"/>
      <c r="AA31" s="77"/>
    </row>
    <row r="32" spans="1:31" ht="7.5" customHeight="1" x14ac:dyDescent="0.25">
      <c r="A32" s="101"/>
      <c r="B32" s="101"/>
      <c r="C32" s="42"/>
      <c r="D32" s="122"/>
      <c r="E32" s="122"/>
      <c r="F32" s="122"/>
      <c r="G32" s="122"/>
      <c r="H32" s="122"/>
      <c r="I32" s="122"/>
      <c r="J32" s="55"/>
      <c r="K32" s="123"/>
      <c r="L32" s="123"/>
      <c r="M32" s="123"/>
      <c r="N32" s="123"/>
      <c r="O32" s="123"/>
      <c r="P32" s="42"/>
      <c r="Q32" s="42"/>
      <c r="R32" s="42"/>
      <c r="S32" s="51"/>
      <c r="T32" s="42"/>
      <c r="U32" s="42"/>
      <c r="V32" s="42"/>
      <c r="W32" s="42"/>
      <c r="X32" s="42"/>
      <c r="Y32" s="9"/>
      <c r="Z32" s="10"/>
      <c r="AA32" s="77"/>
    </row>
    <row r="33" spans="1:38" x14ac:dyDescent="0.25">
      <c r="A33" s="101"/>
      <c r="B33" s="101"/>
      <c r="C33" s="42"/>
      <c r="D33" s="406"/>
      <c r="E33" s="406"/>
      <c r="F33" s="406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4"/>
      <c r="T33" s="63"/>
      <c r="U33" s="63"/>
      <c r="V33" s="63"/>
      <c r="W33" s="63"/>
      <c r="X33" s="63"/>
      <c r="Y33" s="21"/>
      <c r="Z33" s="10"/>
      <c r="AA33" s="77"/>
    </row>
    <row r="34" spans="1:38" ht="23.25" customHeight="1" x14ac:dyDescent="0.25">
      <c r="A34" s="101"/>
      <c r="B34" s="102"/>
      <c r="C34" s="193" t="s">
        <v>150</v>
      </c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2"/>
      <c r="P34" s="392" t="s">
        <v>101</v>
      </c>
      <c r="Q34" s="240"/>
      <c r="R34" s="240"/>
      <c r="S34" s="240"/>
      <c r="T34" s="240"/>
      <c r="U34" s="240"/>
      <c r="V34" s="240"/>
      <c r="W34" s="240"/>
      <c r="X34" s="243"/>
      <c r="Y34" s="41"/>
      <c r="Z34" s="10"/>
      <c r="AA34" s="77"/>
    </row>
    <row r="35" spans="1:38" s="1" customFormat="1" ht="87" customHeight="1" x14ac:dyDescent="0.25">
      <c r="A35" s="204"/>
      <c r="B35" s="103"/>
      <c r="C35" s="65"/>
      <c r="D35" s="403" t="s">
        <v>3</v>
      </c>
      <c r="E35" s="404"/>
      <c r="F35" s="405"/>
      <c r="G35" s="244" t="s">
        <v>246</v>
      </c>
      <c r="H35" s="245" t="s">
        <v>23</v>
      </c>
      <c r="I35" s="246"/>
      <c r="J35" s="245" t="s">
        <v>2</v>
      </c>
      <c r="K35" s="245" t="s">
        <v>247</v>
      </c>
      <c r="L35" s="245" t="s">
        <v>245</v>
      </c>
      <c r="M35" s="245" t="s">
        <v>248</v>
      </c>
      <c r="N35" s="245" t="s">
        <v>88</v>
      </c>
      <c r="O35" s="245" t="s">
        <v>19</v>
      </c>
      <c r="P35" s="245" t="s">
        <v>6</v>
      </c>
      <c r="Q35" s="246"/>
      <c r="R35" s="245" t="s">
        <v>35</v>
      </c>
      <c r="S35" s="247"/>
      <c r="T35" s="248" t="s">
        <v>51</v>
      </c>
      <c r="U35" s="246"/>
      <c r="V35" s="248" t="s">
        <v>57</v>
      </c>
      <c r="W35" s="248" t="s">
        <v>60</v>
      </c>
      <c r="X35" s="248" t="s">
        <v>52</v>
      </c>
      <c r="Y35" s="26"/>
      <c r="Z35" s="22"/>
      <c r="AA35" s="118"/>
      <c r="AB35" s="30"/>
      <c r="AC35" s="30"/>
      <c r="AD35" s="30"/>
      <c r="AE35" s="30"/>
      <c r="AF35" s="30"/>
    </row>
    <row r="36" spans="1:38" s="1" customFormat="1" ht="15.75" x14ac:dyDescent="0.25">
      <c r="A36" s="177" t="s">
        <v>36</v>
      </c>
      <c r="B36" s="103"/>
      <c r="C36" s="83"/>
      <c r="D36" s="249"/>
      <c r="E36" s="250"/>
      <c r="F36" s="251"/>
      <c r="G36" s="252"/>
      <c r="H36" s="253"/>
      <c r="I36" s="254"/>
      <c r="J36" s="253"/>
      <c r="K36" s="253"/>
      <c r="L36" s="253"/>
      <c r="M36" s="253"/>
      <c r="N36" s="253"/>
      <c r="O36" s="253"/>
      <c r="P36" s="253"/>
      <c r="Q36" s="254"/>
      <c r="R36" s="253"/>
      <c r="S36" s="255"/>
      <c r="T36" s="253"/>
      <c r="U36" s="254"/>
      <c r="V36" s="253"/>
      <c r="W36" s="254"/>
      <c r="X36" s="253"/>
      <c r="Y36" s="26"/>
      <c r="Z36" s="22"/>
      <c r="AA36" s="118"/>
      <c r="AB36" s="30"/>
      <c r="AC36" s="30"/>
      <c r="AD36" s="30"/>
      <c r="AE36" s="30"/>
      <c r="AF36" s="30"/>
    </row>
    <row r="37" spans="1:38" ht="15.75" x14ac:dyDescent="0.25">
      <c r="A37" s="101" t="s">
        <v>37</v>
      </c>
      <c r="B37" s="101"/>
      <c r="C37" s="112">
        <f>IF(A37="show",COUNTIF($A$37:A37,"Show"),"")</f>
        <v>1</v>
      </c>
      <c r="D37" s="256"/>
      <c r="E37" s="257"/>
      <c r="F37" s="258"/>
      <c r="G37" s="259"/>
      <c r="H37" s="260"/>
      <c r="I37" s="261" t="str">
        <f>IF(ISNA(VLOOKUP(H37,$D$162:$E$165,2,FALSE)),"",VLOOKUP(H37,$D$162:$E$165,2,FALSE))</f>
        <v/>
      </c>
      <c r="J37" s="262"/>
      <c r="K37" s="388"/>
      <c r="L37" s="387"/>
      <c r="M37" s="387"/>
      <c r="N37" s="300" t="str">
        <f>IF(K37="","",IF(OR(L37= 52,AND(L37&lt;52,M37="Yes")), K37*$K$26,K37))</f>
        <v/>
      </c>
      <c r="O37" s="263"/>
      <c r="P37" s="264" t="str">
        <f t="shared" ref="P37:P68" si="0">IF(J37&lt;&gt;"",IF(J37&lt;25.28,"Full",IF(J37&gt;26.26,"None","Partial")),"")</f>
        <v/>
      </c>
      <c r="Q37" s="261" t="str">
        <f t="shared" ref="Q37:Q68" si="1">IF(ISNA(VLOOKUP($P37,$H$162:$I$164,2,FALSE)),"",VLOOKUP($P37,$H$162:$I$164,2,FALSE))</f>
        <v/>
      </c>
      <c r="R37" s="265" t="str">
        <f t="shared" ref="R37:R68" si="2">IF(J37=0,"",IF(J37&gt;26.26,0,MIN(1,(26.27-J37))))</f>
        <v/>
      </c>
      <c r="S37" s="266">
        <f>IF(R37&lt;&gt;"",VALUE(R37),0)</f>
        <v>0</v>
      </c>
      <c r="T37" s="301" t="str">
        <f>IF(OR(V37="",W37=""),"",+(V37)/(1751.62))</f>
        <v/>
      </c>
      <c r="U37" s="266">
        <f>IF(T37&lt;&gt;"",VALUE(T37),0)</f>
        <v>0</v>
      </c>
      <c r="V37" s="267" t="str">
        <f>IF(J37="","",IF(OR(L37=52,AND(L37&lt;52,M37="Yes")),K37*R37*$K$26*O37,IF(AND(L37&lt;52,M37="No"),K37*R37*O37)))</f>
        <v/>
      </c>
      <c r="W37" s="267" t="str">
        <f>IF(OR(K37="",R37=""),"",V37*$X$30)</f>
        <v/>
      </c>
      <c r="X37" s="267">
        <f>SUM(V37:W37)</f>
        <v>0</v>
      </c>
      <c r="Y37" s="37">
        <f>IF(X37&lt;&gt;"",VALUE(X37),0)</f>
        <v>0</v>
      </c>
      <c r="Z37" s="23"/>
      <c r="AA37" s="117"/>
      <c r="AB37" s="88"/>
      <c r="AC37" s="88"/>
      <c r="AD37" s="88"/>
      <c r="AE37" s="81"/>
      <c r="AF37" s="84"/>
      <c r="AG37" s="84"/>
      <c r="AH37" s="87"/>
      <c r="AJ37" s="87"/>
      <c r="AL37" s="81"/>
    </row>
    <row r="38" spans="1:38" ht="15.75" x14ac:dyDescent="0.25">
      <c r="A38" s="101" t="str">
        <f t="shared" ref="A38:A69" si="3">IF(OR(D38&lt;&gt;"",H38&lt;&gt;"",J38&lt;&gt;"",K38&lt;&gt;"",O38&lt;&gt;""),"Show","Hide")</f>
        <v>Hide</v>
      </c>
      <c r="B38" s="101"/>
      <c r="C38" s="112">
        <v>2</v>
      </c>
      <c r="D38" s="256"/>
      <c r="E38" s="257"/>
      <c r="F38" s="258"/>
      <c r="G38" s="259"/>
      <c r="H38" s="260"/>
      <c r="I38" s="261" t="str">
        <f t="shared" ref="I38:I101" si="4">IF(ISNA(VLOOKUP(H38,$D$162:$E$165,2,FALSE)),"",VLOOKUP(H38,$D$162:$E$165,2,FALSE))</f>
        <v/>
      </c>
      <c r="J38" s="262"/>
      <c r="K38" s="388"/>
      <c r="L38" s="387"/>
      <c r="M38" s="387"/>
      <c r="N38" s="300" t="str">
        <f t="shared" ref="N38:N101" si="5">IF(K38="","",IF(OR(L38= 52,AND(L38&lt;52,M38="Yes")), K38*$K$26,K38))</f>
        <v/>
      </c>
      <c r="O38" s="268"/>
      <c r="P38" s="264" t="str">
        <f t="shared" si="0"/>
        <v/>
      </c>
      <c r="Q38" s="261" t="str">
        <f t="shared" si="1"/>
        <v/>
      </c>
      <c r="R38" s="265" t="str">
        <f t="shared" si="2"/>
        <v/>
      </c>
      <c r="S38" s="266">
        <f t="shared" ref="S38:S101" si="6">IF(R38&lt;&gt;"",VALUE(R38),0)</f>
        <v>0</v>
      </c>
      <c r="T38" s="301" t="str">
        <f t="shared" ref="T38:T101" si="7">IF(OR(V38="",W38=""),"",+(V38)/(1751.62))</f>
        <v/>
      </c>
      <c r="U38" s="266">
        <f t="shared" ref="U38:U101" si="8">IF(T38&lt;&gt;"",VALUE(T38),0)</f>
        <v>0</v>
      </c>
      <c r="V38" s="267" t="str">
        <f t="shared" ref="V38:V101" si="9">IF(J38="","",IF(OR(L38=52,AND(L38&lt;52,M38="Yes")),K38*R38*$K$26*O38,IF(AND(L38&lt;52,M38="No"),K38*R38*O38)))</f>
        <v/>
      </c>
      <c r="W38" s="267" t="str">
        <f t="shared" ref="W38:W101" si="10">IF(OR(K38="",R38=""),"",V38*$X$30)</f>
        <v/>
      </c>
      <c r="X38" s="267">
        <f t="shared" ref="X38:X101" si="11">SUM(V38:W38)</f>
        <v>0</v>
      </c>
      <c r="Y38" s="37">
        <f t="shared" ref="Y38" si="12">IF(X38&lt;&gt;"",VALUE(X38),0)</f>
        <v>0</v>
      </c>
      <c r="Z38" s="23"/>
      <c r="AA38" s="117"/>
      <c r="AB38" s="88"/>
      <c r="AC38" s="88"/>
      <c r="AD38" s="88"/>
      <c r="AE38" s="81"/>
      <c r="AF38" s="84"/>
      <c r="AG38" s="84"/>
    </row>
    <row r="39" spans="1:38" ht="15.75" x14ac:dyDescent="0.25">
      <c r="A39" s="101" t="str">
        <f t="shared" si="3"/>
        <v>Hide</v>
      </c>
      <c r="B39" s="101"/>
      <c r="C39" s="112">
        <v>3</v>
      </c>
      <c r="D39" s="256"/>
      <c r="E39" s="257"/>
      <c r="F39" s="258"/>
      <c r="G39" s="259"/>
      <c r="H39" s="260"/>
      <c r="I39" s="261" t="str">
        <f t="shared" si="4"/>
        <v/>
      </c>
      <c r="J39" s="262"/>
      <c r="K39" s="388"/>
      <c r="L39" s="387"/>
      <c r="M39" s="387"/>
      <c r="N39" s="300" t="str">
        <f t="shared" si="5"/>
        <v/>
      </c>
      <c r="O39" s="268"/>
      <c r="P39" s="264" t="str">
        <f t="shared" si="0"/>
        <v/>
      </c>
      <c r="Q39" s="261" t="str">
        <f t="shared" si="1"/>
        <v/>
      </c>
      <c r="R39" s="265" t="str">
        <f t="shared" si="2"/>
        <v/>
      </c>
      <c r="S39" s="266">
        <f t="shared" si="6"/>
        <v>0</v>
      </c>
      <c r="T39" s="301" t="str">
        <f t="shared" si="7"/>
        <v/>
      </c>
      <c r="U39" s="266">
        <f t="shared" si="8"/>
        <v>0</v>
      </c>
      <c r="V39" s="267" t="str">
        <f t="shared" si="9"/>
        <v/>
      </c>
      <c r="W39" s="267" t="str">
        <f t="shared" si="10"/>
        <v/>
      </c>
      <c r="X39" s="267">
        <f t="shared" si="11"/>
        <v>0</v>
      </c>
      <c r="Y39" s="37"/>
      <c r="Z39" s="23"/>
      <c r="AA39" s="117"/>
      <c r="AB39" s="88"/>
      <c r="AC39" s="88"/>
      <c r="AD39" s="88"/>
      <c r="AE39" s="81"/>
      <c r="AF39" s="84"/>
      <c r="AG39" s="84"/>
    </row>
    <row r="40" spans="1:38" ht="15.75" x14ac:dyDescent="0.25">
      <c r="A40" s="101" t="str">
        <f t="shared" si="3"/>
        <v>Hide</v>
      </c>
      <c r="B40" s="110"/>
      <c r="C40" s="112">
        <v>4</v>
      </c>
      <c r="D40" s="256"/>
      <c r="E40" s="257"/>
      <c r="F40" s="258"/>
      <c r="G40" s="259"/>
      <c r="H40" s="260"/>
      <c r="I40" s="261" t="str">
        <f t="shared" si="4"/>
        <v/>
      </c>
      <c r="J40" s="262"/>
      <c r="K40" s="388"/>
      <c r="L40" s="387"/>
      <c r="M40" s="387"/>
      <c r="N40" s="300" t="str">
        <f t="shared" si="5"/>
        <v/>
      </c>
      <c r="O40" s="268"/>
      <c r="P40" s="264" t="str">
        <f t="shared" si="0"/>
        <v/>
      </c>
      <c r="Q40" s="261" t="str">
        <f t="shared" si="1"/>
        <v/>
      </c>
      <c r="R40" s="265" t="str">
        <f t="shared" si="2"/>
        <v/>
      </c>
      <c r="S40" s="266">
        <f t="shared" si="6"/>
        <v>0</v>
      </c>
      <c r="T40" s="301" t="str">
        <f t="shared" si="7"/>
        <v/>
      </c>
      <c r="U40" s="266">
        <f t="shared" si="8"/>
        <v>0</v>
      </c>
      <c r="V40" s="267" t="str">
        <f t="shared" si="9"/>
        <v/>
      </c>
      <c r="W40" s="267" t="str">
        <f t="shared" si="10"/>
        <v/>
      </c>
      <c r="X40" s="267">
        <f t="shared" si="11"/>
        <v>0</v>
      </c>
      <c r="Y40" s="37"/>
      <c r="Z40" s="23"/>
      <c r="AA40" s="117"/>
      <c r="AB40" s="88"/>
      <c r="AC40" s="88"/>
      <c r="AD40" s="88"/>
      <c r="AE40" s="81"/>
      <c r="AF40" s="84"/>
      <c r="AG40" s="84"/>
    </row>
    <row r="41" spans="1:38" ht="15.75" x14ac:dyDescent="0.25">
      <c r="A41" s="101" t="str">
        <f t="shared" si="3"/>
        <v>Hide</v>
      </c>
      <c r="B41" s="110"/>
      <c r="C41" s="112">
        <v>5</v>
      </c>
      <c r="D41" s="256"/>
      <c r="E41" s="257"/>
      <c r="F41" s="258"/>
      <c r="G41" s="259"/>
      <c r="H41" s="260"/>
      <c r="I41" s="261" t="str">
        <f t="shared" si="4"/>
        <v/>
      </c>
      <c r="J41" s="262"/>
      <c r="K41" s="388"/>
      <c r="L41" s="387"/>
      <c r="M41" s="387"/>
      <c r="N41" s="300" t="str">
        <f t="shared" si="5"/>
        <v/>
      </c>
      <c r="O41" s="268"/>
      <c r="P41" s="264" t="str">
        <f t="shared" si="0"/>
        <v/>
      </c>
      <c r="Q41" s="261" t="str">
        <f t="shared" si="1"/>
        <v/>
      </c>
      <c r="R41" s="265" t="str">
        <f t="shared" si="2"/>
        <v/>
      </c>
      <c r="S41" s="266">
        <f t="shared" si="6"/>
        <v>0</v>
      </c>
      <c r="T41" s="301" t="str">
        <f t="shared" si="7"/>
        <v/>
      </c>
      <c r="U41" s="266">
        <f t="shared" si="8"/>
        <v>0</v>
      </c>
      <c r="V41" s="267" t="str">
        <f t="shared" si="9"/>
        <v/>
      </c>
      <c r="W41" s="267" t="str">
        <f t="shared" si="10"/>
        <v/>
      </c>
      <c r="X41" s="267">
        <f t="shared" si="11"/>
        <v>0</v>
      </c>
      <c r="Y41" s="37"/>
      <c r="Z41" s="23"/>
      <c r="AA41" s="117"/>
      <c r="AB41" s="88"/>
      <c r="AC41" s="88"/>
      <c r="AD41" s="88"/>
      <c r="AE41" s="81"/>
      <c r="AF41" s="84"/>
      <c r="AG41" s="84"/>
      <c r="AJ41" s="87"/>
    </row>
    <row r="42" spans="1:38" ht="15.75" x14ac:dyDescent="0.25">
      <c r="A42" s="101" t="str">
        <f t="shared" si="3"/>
        <v>Hide</v>
      </c>
      <c r="B42" s="110"/>
      <c r="C42" s="112">
        <v>6</v>
      </c>
      <c r="D42" s="269"/>
      <c r="E42" s="270"/>
      <c r="F42" s="271"/>
      <c r="G42" s="259"/>
      <c r="H42" s="260"/>
      <c r="I42" s="261" t="str">
        <f t="shared" si="4"/>
        <v/>
      </c>
      <c r="J42" s="262"/>
      <c r="K42" s="388"/>
      <c r="L42" s="387"/>
      <c r="M42" s="387"/>
      <c r="N42" s="300" t="str">
        <f t="shared" si="5"/>
        <v/>
      </c>
      <c r="O42" s="268"/>
      <c r="P42" s="264" t="str">
        <f t="shared" si="0"/>
        <v/>
      </c>
      <c r="Q42" s="261" t="str">
        <f t="shared" si="1"/>
        <v/>
      </c>
      <c r="R42" s="265" t="str">
        <f t="shared" si="2"/>
        <v/>
      </c>
      <c r="S42" s="266">
        <f t="shared" si="6"/>
        <v>0</v>
      </c>
      <c r="T42" s="301" t="str">
        <f t="shared" si="7"/>
        <v/>
      </c>
      <c r="U42" s="266">
        <f t="shared" si="8"/>
        <v>0</v>
      </c>
      <c r="V42" s="267" t="str">
        <f t="shared" si="9"/>
        <v/>
      </c>
      <c r="W42" s="267" t="str">
        <f t="shared" si="10"/>
        <v/>
      </c>
      <c r="X42" s="267">
        <f t="shared" si="11"/>
        <v>0</v>
      </c>
      <c r="Y42" s="37"/>
      <c r="Z42" s="23"/>
      <c r="AA42" s="117"/>
      <c r="AB42" s="88"/>
      <c r="AC42" s="88"/>
      <c r="AD42" s="88"/>
      <c r="AE42" s="81"/>
      <c r="AF42" s="84"/>
      <c r="AG42" s="84"/>
      <c r="AJ42" s="87"/>
    </row>
    <row r="43" spans="1:38" ht="15.75" x14ac:dyDescent="0.25">
      <c r="A43" s="101" t="str">
        <f t="shared" si="3"/>
        <v>Hide</v>
      </c>
      <c r="B43" s="110"/>
      <c r="C43" s="112">
        <v>7</v>
      </c>
      <c r="D43" s="269"/>
      <c r="E43" s="270"/>
      <c r="F43" s="271"/>
      <c r="G43" s="259"/>
      <c r="H43" s="260"/>
      <c r="I43" s="261" t="str">
        <f t="shared" si="4"/>
        <v/>
      </c>
      <c r="J43" s="262"/>
      <c r="K43" s="388"/>
      <c r="L43" s="387"/>
      <c r="M43" s="387"/>
      <c r="N43" s="300" t="str">
        <f t="shared" si="5"/>
        <v/>
      </c>
      <c r="O43" s="268"/>
      <c r="P43" s="264" t="str">
        <f t="shared" si="0"/>
        <v/>
      </c>
      <c r="Q43" s="261" t="str">
        <f t="shared" si="1"/>
        <v/>
      </c>
      <c r="R43" s="265" t="str">
        <f t="shared" si="2"/>
        <v/>
      </c>
      <c r="S43" s="266">
        <f t="shared" si="6"/>
        <v>0</v>
      </c>
      <c r="T43" s="301" t="str">
        <f t="shared" si="7"/>
        <v/>
      </c>
      <c r="U43" s="266">
        <f t="shared" si="8"/>
        <v>0</v>
      </c>
      <c r="V43" s="267" t="str">
        <f t="shared" si="9"/>
        <v/>
      </c>
      <c r="W43" s="267" t="str">
        <f t="shared" si="10"/>
        <v/>
      </c>
      <c r="X43" s="267">
        <f t="shared" si="11"/>
        <v>0</v>
      </c>
      <c r="Y43" s="37"/>
      <c r="Z43" s="23"/>
      <c r="AA43" s="77"/>
      <c r="AB43" s="31"/>
      <c r="AC43" s="31"/>
      <c r="AD43" s="31"/>
      <c r="AE43" s="81"/>
      <c r="AF43" s="84"/>
      <c r="AG43" s="81"/>
    </row>
    <row r="44" spans="1:38" ht="15.75" x14ac:dyDescent="0.25">
      <c r="A44" s="101" t="str">
        <f t="shared" si="3"/>
        <v>Hide</v>
      </c>
      <c r="B44" s="110"/>
      <c r="C44" s="112">
        <v>8</v>
      </c>
      <c r="D44" s="269"/>
      <c r="E44" s="270"/>
      <c r="F44" s="271"/>
      <c r="G44" s="259"/>
      <c r="H44" s="260"/>
      <c r="I44" s="261" t="str">
        <f t="shared" si="4"/>
        <v/>
      </c>
      <c r="J44" s="262"/>
      <c r="K44" s="388"/>
      <c r="L44" s="387"/>
      <c r="M44" s="387"/>
      <c r="N44" s="300" t="str">
        <f t="shared" si="5"/>
        <v/>
      </c>
      <c r="O44" s="268"/>
      <c r="P44" s="264" t="str">
        <f t="shared" si="0"/>
        <v/>
      </c>
      <c r="Q44" s="261" t="str">
        <f t="shared" si="1"/>
        <v/>
      </c>
      <c r="R44" s="265" t="str">
        <f t="shared" si="2"/>
        <v/>
      </c>
      <c r="S44" s="266">
        <f t="shared" si="6"/>
        <v>0</v>
      </c>
      <c r="T44" s="301" t="str">
        <f t="shared" si="7"/>
        <v/>
      </c>
      <c r="U44" s="266">
        <f t="shared" si="8"/>
        <v>0</v>
      </c>
      <c r="V44" s="267" t="str">
        <f t="shared" si="9"/>
        <v/>
      </c>
      <c r="W44" s="267" t="str">
        <f t="shared" si="10"/>
        <v/>
      </c>
      <c r="X44" s="267">
        <f t="shared" si="11"/>
        <v>0</v>
      </c>
      <c r="Y44" s="37"/>
      <c r="Z44" s="23"/>
      <c r="AA44" s="119"/>
      <c r="AB44" s="31"/>
      <c r="AC44" s="31"/>
      <c r="AD44" s="31"/>
      <c r="AE44" s="81"/>
      <c r="AF44" s="84"/>
      <c r="AG44" s="81"/>
    </row>
    <row r="45" spans="1:38" ht="15.75" x14ac:dyDescent="0.25">
      <c r="A45" s="101" t="str">
        <f t="shared" si="3"/>
        <v>Hide</v>
      </c>
      <c r="B45" s="110"/>
      <c r="C45" s="112">
        <v>9</v>
      </c>
      <c r="D45" s="269"/>
      <c r="E45" s="270"/>
      <c r="F45" s="271"/>
      <c r="G45" s="259"/>
      <c r="H45" s="260"/>
      <c r="I45" s="261" t="str">
        <f t="shared" si="4"/>
        <v/>
      </c>
      <c r="J45" s="262"/>
      <c r="K45" s="388"/>
      <c r="L45" s="387"/>
      <c r="M45" s="387"/>
      <c r="N45" s="300" t="str">
        <f t="shared" si="5"/>
        <v/>
      </c>
      <c r="O45" s="268"/>
      <c r="P45" s="264" t="str">
        <f t="shared" si="0"/>
        <v/>
      </c>
      <c r="Q45" s="261" t="str">
        <f t="shared" si="1"/>
        <v/>
      </c>
      <c r="R45" s="265" t="str">
        <f t="shared" si="2"/>
        <v/>
      </c>
      <c r="S45" s="266">
        <f t="shared" si="6"/>
        <v>0</v>
      </c>
      <c r="T45" s="301" t="str">
        <f t="shared" si="7"/>
        <v/>
      </c>
      <c r="U45" s="266">
        <f t="shared" si="8"/>
        <v>0</v>
      </c>
      <c r="V45" s="267" t="str">
        <f t="shared" si="9"/>
        <v/>
      </c>
      <c r="W45" s="267" t="str">
        <f t="shared" si="10"/>
        <v/>
      </c>
      <c r="X45" s="267">
        <f t="shared" si="11"/>
        <v>0</v>
      </c>
      <c r="Y45" s="37"/>
      <c r="Z45" s="23"/>
      <c r="AA45" s="119"/>
      <c r="AB45" s="31"/>
      <c r="AC45" s="31"/>
      <c r="AD45" s="31"/>
      <c r="AE45" s="81"/>
      <c r="AF45" s="84"/>
      <c r="AG45" s="81"/>
    </row>
    <row r="46" spans="1:38" ht="15.75" x14ac:dyDescent="0.25">
      <c r="A46" s="101" t="str">
        <f t="shared" si="3"/>
        <v>Hide</v>
      </c>
      <c r="B46" s="110"/>
      <c r="C46" s="112">
        <v>10</v>
      </c>
      <c r="D46" s="269"/>
      <c r="E46" s="270"/>
      <c r="F46" s="271"/>
      <c r="G46" s="259"/>
      <c r="H46" s="260"/>
      <c r="I46" s="261" t="str">
        <f t="shared" si="4"/>
        <v/>
      </c>
      <c r="J46" s="262"/>
      <c r="K46" s="388"/>
      <c r="L46" s="387"/>
      <c r="M46" s="387"/>
      <c r="N46" s="300" t="str">
        <f t="shared" si="5"/>
        <v/>
      </c>
      <c r="O46" s="268"/>
      <c r="P46" s="264" t="str">
        <f t="shared" si="0"/>
        <v/>
      </c>
      <c r="Q46" s="261" t="str">
        <f t="shared" si="1"/>
        <v/>
      </c>
      <c r="R46" s="265" t="str">
        <f t="shared" si="2"/>
        <v/>
      </c>
      <c r="S46" s="266">
        <f t="shared" si="6"/>
        <v>0</v>
      </c>
      <c r="T46" s="301" t="str">
        <f t="shared" si="7"/>
        <v/>
      </c>
      <c r="U46" s="266">
        <f t="shared" si="8"/>
        <v>0</v>
      </c>
      <c r="V46" s="267" t="str">
        <f t="shared" si="9"/>
        <v/>
      </c>
      <c r="W46" s="267" t="str">
        <f t="shared" si="10"/>
        <v/>
      </c>
      <c r="X46" s="267">
        <f t="shared" si="11"/>
        <v>0</v>
      </c>
      <c r="Y46" s="37"/>
      <c r="Z46" s="23"/>
      <c r="AA46" s="77"/>
      <c r="AB46" s="31"/>
      <c r="AC46" s="31"/>
      <c r="AD46" s="31"/>
      <c r="AE46" s="81"/>
      <c r="AF46" s="84"/>
      <c r="AG46" s="81"/>
    </row>
    <row r="47" spans="1:38" ht="15.75" x14ac:dyDescent="0.25">
      <c r="A47" s="101" t="str">
        <f t="shared" si="3"/>
        <v>Hide</v>
      </c>
      <c r="B47" s="110"/>
      <c r="C47" s="112">
        <v>11</v>
      </c>
      <c r="D47" s="269"/>
      <c r="E47" s="270"/>
      <c r="F47" s="271"/>
      <c r="G47" s="259"/>
      <c r="H47" s="260"/>
      <c r="I47" s="261" t="str">
        <f t="shared" si="4"/>
        <v/>
      </c>
      <c r="J47" s="262"/>
      <c r="K47" s="394"/>
      <c r="L47" s="387"/>
      <c r="M47" s="387"/>
      <c r="N47" s="300" t="str">
        <f t="shared" si="5"/>
        <v/>
      </c>
      <c r="O47" s="268"/>
      <c r="P47" s="264" t="str">
        <f t="shared" si="0"/>
        <v/>
      </c>
      <c r="Q47" s="261" t="str">
        <f t="shared" si="1"/>
        <v/>
      </c>
      <c r="R47" s="265" t="str">
        <f t="shared" si="2"/>
        <v/>
      </c>
      <c r="S47" s="266">
        <f t="shared" si="6"/>
        <v>0</v>
      </c>
      <c r="T47" s="301" t="str">
        <f t="shared" si="7"/>
        <v/>
      </c>
      <c r="U47" s="266">
        <f t="shared" si="8"/>
        <v>0</v>
      </c>
      <c r="V47" s="267" t="str">
        <f t="shared" si="9"/>
        <v/>
      </c>
      <c r="W47" s="267" t="str">
        <f t="shared" si="10"/>
        <v/>
      </c>
      <c r="X47" s="267">
        <f t="shared" si="11"/>
        <v>0</v>
      </c>
      <c r="Y47" s="37"/>
      <c r="Z47" s="23"/>
      <c r="AA47" s="77"/>
      <c r="AB47" s="31"/>
      <c r="AC47" s="31"/>
      <c r="AD47" s="31"/>
      <c r="AE47" s="81"/>
      <c r="AF47" s="84"/>
      <c r="AG47" s="81"/>
    </row>
    <row r="48" spans="1:38" ht="15.75" x14ac:dyDescent="0.25">
      <c r="A48" s="101" t="str">
        <f t="shared" si="3"/>
        <v>Hide</v>
      </c>
      <c r="B48" s="110"/>
      <c r="C48" s="112">
        <v>12</v>
      </c>
      <c r="D48" s="269"/>
      <c r="E48" s="270"/>
      <c r="F48" s="271"/>
      <c r="G48" s="259"/>
      <c r="H48" s="260"/>
      <c r="I48" s="261" t="str">
        <f t="shared" si="4"/>
        <v/>
      </c>
      <c r="J48" s="262"/>
      <c r="K48" s="394"/>
      <c r="L48" s="387"/>
      <c r="M48" s="387"/>
      <c r="N48" s="300" t="str">
        <f t="shared" si="5"/>
        <v/>
      </c>
      <c r="O48" s="268"/>
      <c r="P48" s="264" t="str">
        <f t="shared" si="0"/>
        <v/>
      </c>
      <c r="Q48" s="261" t="str">
        <f t="shared" si="1"/>
        <v/>
      </c>
      <c r="R48" s="265" t="str">
        <f t="shared" si="2"/>
        <v/>
      </c>
      <c r="S48" s="266">
        <f t="shared" si="6"/>
        <v>0</v>
      </c>
      <c r="T48" s="301" t="str">
        <f t="shared" si="7"/>
        <v/>
      </c>
      <c r="U48" s="266">
        <f t="shared" si="8"/>
        <v>0</v>
      </c>
      <c r="V48" s="267" t="str">
        <f t="shared" si="9"/>
        <v/>
      </c>
      <c r="W48" s="267" t="str">
        <f t="shared" si="10"/>
        <v/>
      </c>
      <c r="X48" s="267">
        <f t="shared" si="11"/>
        <v>0</v>
      </c>
      <c r="Y48" s="37"/>
      <c r="Z48" s="23"/>
      <c r="AA48" s="77"/>
      <c r="AB48" s="31"/>
      <c r="AC48" s="31"/>
      <c r="AD48" s="31"/>
      <c r="AE48" s="81"/>
      <c r="AF48" s="84"/>
      <c r="AG48" s="81"/>
    </row>
    <row r="49" spans="1:33" ht="15.75" x14ac:dyDescent="0.25">
      <c r="A49" s="101" t="str">
        <f t="shared" si="3"/>
        <v>Hide</v>
      </c>
      <c r="B49" s="110"/>
      <c r="C49" s="112">
        <v>13</v>
      </c>
      <c r="D49" s="269"/>
      <c r="E49" s="270"/>
      <c r="F49" s="271"/>
      <c r="G49" s="259"/>
      <c r="H49" s="260"/>
      <c r="I49" s="261" t="str">
        <f t="shared" si="4"/>
        <v/>
      </c>
      <c r="J49" s="262"/>
      <c r="K49" s="394"/>
      <c r="L49" s="387"/>
      <c r="M49" s="387"/>
      <c r="N49" s="300" t="str">
        <f t="shared" si="5"/>
        <v/>
      </c>
      <c r="O49" s="268"/>
      <c r="P49" s="264" t="str">
        <f t="shared" si="0"/>
        <v/>
      </c>
      <c r="Q49" s="261" t="str">
        <f t="shared" si="1"/>
        <v/>
      </c>
      <c r="R49" s="265" t="str">
        <f t="shared" si="2"/>
        <v/>
      </c>
      <c r="S49" s="266">
        <f t="shared" si="6"/>
        <v>0</v>
      </c>
      <c r="T49" s="301" t="str">
        <f t="shared" si="7"/>
        <v/>
      </c>
      <c r="U49" s="266">
        <f t="shared" si="8"/>
        <v>0</v>
      </c>
      <c r="V49" s="267" t="str">
        <f t="shared" si="9"/>
        <v/>
      </c>
      <c r="W49" s="267" t="str">
        <f t="shared" si="10"/>
        <v/>
      </c>
      <c r="X49" s="267">
        <f t="shared" si="11"/>
        <v>0</v>
      </c>
      <c r="Y49" s="37"/>
      <c r="Z49" s="23"/>
      <c r="AA49" s="77"/>
      <c r="AB49" s="31"/>
      <c r="AC49" s="31"/>
      <c r="AD49" s="31"/>
      <c r="AE49" s="81"/>
      <c r="AF49" s="84"/>
      <c r="AG49" s="81"/>
    </row>
    <row r="50" spans="1:33" ht="15.75" x14ac:dyDescent="0.25">
      <c r="A50" s="101" t="str">
        <f t="shared" si="3"/>
        <v>Hide</v>
      </c>
      <c r="B50" s="110"/>
      <c r="C50" s="112">
        <v>14</v>
      </c>
      <c r="D50" s="269"/>
      <c r="E50" s="270"/>
      <c r="F50" s="271"/>
      <c r="G50" s="259"/>
      <c r="H50" s="260"/>
      <c r="I50" s="261" t="str">
        <f t="shared" si="4"/>
        <v/>
      </c>
      <c r="J50" s="262"/>
      <c r="K50" s="394"/>
      <c r="L50" s="387"/>
      <c r="M50" s="387"/>
      <c r="N50" s="300" t="str">
        <f t="shared" si="5"/>
        <v/>
      </c>
      <c r="O50" s="268"/>
      <c r="P50" s="264" t="str">
        <f t="shared" si="0"/>
        <v/>
      </c>
      <c r="Q50" s="261" t="str">
        <f t="shared" si="1"/>
        <v/>
      </c>
      <c r="R50" s="265" t="str">
        <f t="shared" si="2"/>
        <v/>
      </c>
      <c r="S50" s="266">
        <f t="shared" si="6"/>
        <v>0</v>
      </c>
      <c r="T50" s="301" t="str">
        <f t="shared" si="7"/>
        <v/>
      </c>
      <c r="U50" s="266">
        <f t="shared" si="8"/>
        <v>0</v>
      </c>
      <c r="V50" s="267" t="str">
        <f t="shared" si="9"/>
        <v/>
      </c>
      <c r="W50" s="267" t="str">
        <f t="shared" si="10"/>
        <v/>
      </c>
      <c r="X50" s="267">
        <f t="shared" si="11"/>
        <v>0</v>
      </c>
      <c r="Y50" s="37"/>
      <c r="Z50" s="23"/>
      <c r="AA50" s="77"/>
      <c r="AB50" s="31"/>
      <c r="AC50" s="31"/>
      <c r="AD50" s="31"/>
      <c r="AE50" s="81"/>
      <c r="AF50" s="84"/>
      <c r="AG50" s="81"/>
    </row>
    <row r="51" spans="1:33" ht="15.75" x14ac:dyDescent="0.25">
      <c r="A51" s="101" t="str">
        <f t="shared" si="3"/>
        <v>Hide</v>
      </c>
      <c r="B51" s="110"/>
      <c r="C51" s="112">
        <v>15</v>
      </c>
      <c r="D51" s="269"/>
      <c r="E51" s="270"/>
      <c r="F51" s="271"/>
      <c r="G51" s="259"/>
      <c r="H51" s="260"/>
      <c r="I51" s="261" t="str">
        <f t="shared" si="4"/>
        <v/>
      </c>
      <c r="J51" s="262"/>
      <c r="K51" s="394"/>
      <c r="L51" s="387"/>
      <c r="M51" s="387"/>
      <c r="N51" s="300" t="str">
        <f t="shared" si="5"/>
        <v/>
      </c>
      <c r="O51" s="268"/>
      <c r="P51" s="264" t="str">
        <f t="shared" si="0"/>
        <v/>
      </c>
      <c r="Q51" s="261" t="str">
        <f t="shared" si="1"/>
        <v/>
      </c>
      <c r="R51" s="265" t="str">
        <f t="shared" si="2"/>
        <v/>
      </c>
      <c r="S51" s="266">
        <f t="shared" si="6"/>
        <v>0</v>
      </c>
      <c r="T51" s="301" t="str">
        <f t="shared" si="7"/>
        <v/>
      </c>
      <c r="U51" s="266">
        <f t="shared" si="8"/>
        <v>0</v>
      </c>
      <c r="V51" s="267" t="str">
        <f t="shared" si="9"/>
        <v/>
      </c>
      <c r="W51" s="267" t="str">
        <f t="shared" si="10"/>
        <v/>
      </c>
      <c r="X51" s="267">
        <f t="shared" si="11"/>
        <v>0</v>
      </c>
      <c r="Y51" s="37"/>
      <c r="Z51" s="23"/>
      <c r="AA51" s="77"/>
      <c r="AB51" s="31"/>
      <c r="AC51" s="31"/>
      <c r="AD51" s="31"/>
      <c r="AE51" s="81"/>
      <c r="AF51" s="84"/>
      <c r="AG51" s="81"/>
    </row>
    <row r="52" spans="1:33" ht="15.75" x14ac:dyDescent="0.25">
      <c r="A52" s="101" t="str">
        <f t="shared" si="3"/>
        <v>Hide</v>
      </c>
      <c r="B52" s="110"/>
      <c r="C52" s="112">
        <v>16</v>
      </c>
      <c r="D52" s="269"/>
      <c r="E52" s="270"/>
      <c r="F52" s="271"/>
      <c r="G52" s="259"/>
      <c r="H52" s="260"/>
      <c r="I52" s="261" t="str">
        <f t="shared" si="4"/>
        <v/>
      </c>
      <c r="J52" s="262"/>
      <c r="K52" s="394"/>
      <c r="L52" s="387"/>
      <c r="M52" s="387"/>
      <c r="N52" s="300" t="str">
        <f t="shared" si="5"/>
        <v/>
      </c>
      <c r="O52" s="268"/>
      <c r="P52" s="264" t="str">
        <f t="shared" si="0"/>
        <v/>
      </c>
      <c r="Q52" s="261" t="str">
        <f t="shared" si="1"/>
        <v/>
      </c>
      <c r="R52" s="265" t="str">
        <f t="shared" si="2"/>
        <v/>
      </c>
      <c r="S52" s="266">
        <f t="shared" si="6"/>
        <v>0</v>
      </c>
      <c r="T52" s="301" t="str">
        <f t="shared" si="7"/>
        <v/>
      </c>
      <c r="U52" s="266">
        <f t="shared" si="8"/>
        <v>0</v>
      </c>
      <c r="V52" s="267" t="str">
        <f t="shared" si="9"/>
        <v/>
      </c>
      <c r="W52" s="267" t="str">
        <f t="shared" si="10"/>
        <v/>
      </c>
      <c r="X52" s="267">
        <f t="shared" si="11"/>
        <v>0</v>
      </c>
      <c r="Y52" s="37"/>
      <c r="Z52" s="23"/>
      <c r="AA52" s="77"/>
      <c r="AB52" s="31"/>
      <c r="AC52" s="31"/>
      <c r="AD52" s="31"/>
      <c r="AE52" s="81"/>
      <c r="AF52" s="84"/>
      <c r="AG52" s="81"/>
    </row>
    <row r="53" spans="1:33" ht="15.75" x14ac:dyDescent="0.25">
      <c r="A53" s="101" t="str">
        <f t="shared" si="3"/>
        <v>Hide</v>
      </c>
      <c r="B53" s="110"/>
      <c r="C53" s="112">
        <v>17</v>
      </c>
      <c r="D53" s="269"/>
      <c r="E53" s="270"/>
      <c r="F53" s="271"/>
      <c r="G53" s="259"/>
      <c r="H53" s="260"/>
      <c r="I53" s="261" t="str">
        <f t="shared" si="4"/>
        <v/>
      </c>
      <c r="J53" s="262"/>
      <c r="K53" s="394"/>
      <c r="L53" s="387"/>
      <c r="M53" s="387"/>
      <c r="N53" s="300" t="str">
        <f t="shared" si="5"/>
        <v/>
      </c>
      <c r="O53" s="268"/>
      <c r="P53" s="264" t="str">
        <f t="shared" si="0"/>
        <v/>
      </c>
      <c r="Q53" s="261" t="str">
        <f t="shared" si="1"/>
        <v/>
      </c>
      <c r="R53" s="265" t="str">
        <f t="shared" si="2"/>
        <v/>
      </c>
      <c r="S53" s="266">
        <f t="shared" si="6"/>
        <v>0</v>
      </c>
      <c r="T53" s="301" t="str">
        <f t="shared" si="7"/>
        <v/>
      </c>
      <c r="U53" s="266">
        <f t="shared" si="8"/>
        <v>0</v>
      </c>
      <c r="V53" s="267" t="str">
        <f t="shared" si="9"/>
        <v/>
      </c>
      <c r="W53" s="267" t="str">
        <f t="shared" si="10"/>
        <v/>
      </c>
      <c r="X53" s="267">
        <f t="shared" si="11"/>
        <v>0</v>
      </c>
      <c r="Y53" s="37"/>
      <c r="Z53" s="23"/>
      <c r="AA53" s="77"/>
      <c r="AB53" s="31"/>
      <c r="AC53" s="31"/>
      <c r="AD53" s="31"/>
      <c r="AE53" s="81"/>
      <c r="AF53" s="84"/>
      <c r="AG53" s="81"/>
    </row>
    <row r="54" spans="1:33" ht="15.75" x14ac:dyDescent="0.25">
      <c r="A54" s="101" t="str">
        <f t="shared" si="3"/>
        <v>Hide</v>
      </c>
      <c r="B54" s="110"/>
      <c r="C54" s="112">
        <v>18</v>
      </c>
      <c r="D54" s="269"/>
      <c r="E54" s="270"/>
      <c r="F54" s="271"/>
      <c r="G54" s="259"/>
      <c r="H54" s="260"/>
      <c r="I54" s="261" t="str">
        <f t="shared" si="4"/>
        <v/>
      </c>
      <c r="J54" s="262"/>
      <c r="K54" s="394"/>
      <c r="L54" s="387"/>
      <c r="M54" s="387"/>
      <c r="N54" s="300" t="str">
        <f t="shared" si="5"/>
        <v/>
      </c>
      <c r="O54" s="268"/>
      <c r="P54" s="264" t="str">
        <f t="shared" si="0"/>
        <v/>
      </c>
      <c r="Q54" s="261" t="str">
        <f t="shared" si="1"/>
        <v/>
      </c>
      <c r="R54" s="265" t="str">
        <f t="shared" si="2"/>
        <v/>
      </c>
      <c r="S54" s="266">
        <f t="shared" si="6"/>
        <v>0</v>
      </c>
      <c r="T54" s="301" t="str">
        <f t="shared" si="7"/>
        <v/>
      </c>
      <c r="U54" s="266">
        <f t="shared" si="8"/>
        <v>0</v>
      </c>
      <c r="V54" s="267" t="str">
        <f t="shared" si="9"/>
        <v/>
      </c>
      <c r="W54" s="267" t="str">
        <f t="shared" si="10"/>
        <v/>
      </c>
      <c r="X54" s="267">
        <f t="shared" si="11"/>
        <v>0</v>
      </c>
      <c r="Y54" s="37"/>
      <c r="Z54" s="23"/>
      <c r="AA54" s="77"/>
      <c r="AB54" s="31"/>
      <c r="AC54" s="31"/>
      <c r="AD54" s="31"/>
      <c r="AE54" s="81"/>
      <c r="AF54" s="84"/>
      <c r="AG54" s="81"/>
    </row>
    <row r="55" spans="1:33" ht="15.75" x14ac:dyDescent="0.25">
      <c r="A55" s="101" t="str">
        <f t="shared" si="3"/>
        <v>Hide</v>
      </c>
      <c r="B55" s="110"/>
      <c r="C55" s="112">
        <v>19</v>
      </c>
      <c r="D55" s="269"/>
      <c r="E55" s="270"/>
      <c r="F55" s="271"/>
      <c r="G55" s="259"/>
      <c r="H55" s="260"/>
      <c r="I55" s="261" t="str">
        <f t="shared" si="4"/>
        <v/>
      </c>
      <c r="J55" s="262"/>
      <c r="K55" s="394"/>
      <c r="L55" s="387"/>
      <c r="M55" s="387"/>
      <c r="N55" s="300" t="str">
        <f t="shared" si="5"/>
        <v/>
      </c>
      <c r="O55" s="268"/>
      <c r="P55" s="264" t="str">
        <f t="shared" si="0"/>
        <v/>
      </c>
      <c r="Q55" s="261" t="str">
        <f t="shared" si="1"/>
        <v/>
      </c>
      <c r="R55" s="265" t="str">
        <f t="shared" si="2"/>
        <v/>
      </c>
      <c r="S55" s="266">
        <f t="shared" si="6"/>
        <v>0</v>
      </c>
      <c r="T55" s="301" t="str">
        <f t="shared" si="7"/>
        <v/>
      </c>
      <c r="U55" s="266">
        <f t="shared" si="8"/>
        <v>0</v>
      </c>
      <c r="V55" s="267" t="str">
        <f t="shared" si="9"/>
        <v/>
      </c>
      <c r="W55" s="267" t="str">
        <f t="shared" si="10"/>
        <v/>
      </c>
      <c r="X55" s="267">
        <f t="shared" si="11"/>
        <v>0</v>
      </c>
      <c r="Y55" s="37"/>
      <c r="Z55" s="23"/>
      <c r="AA55" s="77"/>
      <c r="AB55" s="31"/>
      <c r="AC55" s="31"/>
      <c r="AD55" s="31"/>
      <c r="AE55" s="81"/>
      <c r="AF55" s="84"/>
      <c r="AG55" s="81"/>
    </row>
    <row r="56" spans="1:33" ht="15.75" x14ac:dyDescent="0.25">
      <c r="A56" s="101" t="str">
        <f t="shared" si="3"/>
        <v>Hide</v>
      </c>
      <c r="B56" s="110"/>
      <c r="C56" s="112">
        <v>20</v>
      </c>
      <c r="D56" s="269"/>
      <c r="E56" s="270"/>
      <c r="F56" s="271"/>
      <c r="G56" s="259"/>
      <c r="H56" s="260"/>
      <c r="I56" s="261" t="str">
        <f t="shared" si="4"/>
        <v/>
      </c>
      <c r="J56" s="262"/>
      <c r="K56" s="394"/>
      <c r="L56" s="387"/>
      <c r="M56" s="387"/>
      <c r="N56" s="300" t="str">
        <f t="shared" si="5"/>
        <v/>
      </c>
      <c r="O56" s="268"/>
      <c r="P56" s="264" t="str">
        <f t="shared" si="0"/>
        <v/>
      </c>
      <c r="Q56" s="261" t="str">
        <f t="shared" si="1"/>
        <v/>
      </c>
      <c r="R56" s="265" t="str">
        <f t="shared" si="2"/>
        <v/>
      </c>
      <c r="S56" s="266">
        <f t="shared" si="6"/>
        <v>0</v>
      </c>
      <c r="T56" s="301" t="str">
        <f t="shared" si="7"/>
        <v/>
      </c>
      <c r="U56" s="266">
        <f t="shared" si="8"/>
        <v>0</v>
      </c>
      <c r="V56" s="267" t="str">
        <f t="shared" si="9"/>
        <v/>
      </c>
      <c r="W56" s="267" t="str">
        <f t="shared" si="10"/>
        <v/>
      </c>
      <c r="X56" s="267">
        <f t="shared" si="11"/>
        <v>0</v>
      </c>
      <c r="Y56" s="37"/>
      <c r="Z56" s="23"/>
      <c r="AA56" s="77"/>
      <c r="AB56" s="31"/>
      <c r="AC56" s="31"/>
      <c r="AD56" s="31"/>
      <c r="AE56" s="81"/>
      <c r="AF56" s="84"/>
      <c r="AG56" s="81"/>
    </row>
    <row r="57" spans="1:33" ht="15.75" x14ac:dyDescent="0.25">
      <c r="A57" s="101" t="str">
        <f t="shared" si="3"/>
        <v>Hide</v>
      </c>
      <c r="B57" s="110"/>
      <c r="C57" s="112">
        <v>21</v>
      </c>
      <c r="D57" s="269"/>
      <c r="E57" s="270"/>
      <c r="F57" s="271"/>
      <c r="G57" s="259"/>
      <c r="H57" s="260"/>
      <c r="I57" s="261" t="str">
        <f t="shared" si="4"/>
        <v/>
      </c>
      <c r="J57" s="262"/>
      <c r="K57" s="394"/>
      <c r="L57" s="387"/>
      <c r="M57" s="387"/>
      <c r="N57" s="300" t="str">
        <f t="shared" si="5"/>
        <v/>
      </c>
      <c r="O57" s="268"/>
      <c r="P57" s="264" t="str">
        <f t="shared" si="0"/>
        <v/>
      </c>
      <c r="Q57" s="261" t="str">
        <f t="shared" si="1"/>
        <v/>
      </c>
      <c r="R57" s="265" t="str">
        <f t="shared" si="2"/>
        <v/>
      </c>
      <c r="S57" s="266">
        <f t="shared" si="6"/>
        <v>0</v>
      </c>
      <c r="T57" s="301" t="str">
        <f t="shared" si="7"/>
        <v/>
      </c>
      <c r="U57" s="266">
        <f t="shared" si="8"/>
        <v>0</v>
      </c>
      <c r="V57" s="267" t="str">
        <f t="shared" si="9"/>
        <v/>
      </c>
      <c r="W57" s="267" t="str">
        <f t="shared" si="10"/>
        <v/>
      </c>
      <c r="X57" s="267">
        <f t="shared" si="11"/>
        <v>0</v>
      </c>
      <c r="Y57" s="37"/>
      <c r="Z57" s="23"/>
      <c r="AA57" s="77"/>
      <c r="AB57" s="31"/>
      <c r="AC57" s="31"/>
      <c r="AD57" s="31"/>
      <c r="AE57" s="81"/>
      <c r="AF57" s="84"/>
      <c r="AG57" s="81"/>
    </row>
    <row r="58" spans="1:33" ht="15.75" x14ac:dyDescent="0.25">
      <c r="A58" s="101" t="str">
        <f t="shared" si="3"/>
        <v>Hide</v>
      </c>
      <c r="B58" s="110"/>
      <c r="C58" s="112">
        <v>22</v>
      </c>
      <c r="D58" s="269"/>
      <c r="E58" s="270"/>
      <c r="F58" s="271"/>
      <c r="G58" s="259"/>
      <c r="H58" s="260"/>
      <c r="I58" s="261" t="str">
        <f t="shared" si="4"/>
        <v/>
      </c>
      <c r="J58" s="262"/>
      <c r="K58" s="394"/>
      <c r="L58" s="387"/>
      <c r="M58" s="387"/>
      <c r="N58" s="300" t="str">
        <f t="shared" si="5"/>
        <v/>
      </c>
      <c r="O58" s="268"/>
      <c r="P58" s="264" t="str">
        <f t="shared" si="0"/>
        <v/>
      </c>
      <c r="Q58" s="261" t="str">
        <f t="shared" si="1"/>
        <v/>
      </c>
      <c r="R58" s="265" t="str">
        <f t="shared" si="2"/>
        <v/>
      </c>
      <c r="S58" s="266">
        <f t="shared" si="6"/>
        <v>0</v>
      </c>
      <c r="T58" s="301" t="str">
        <f t="shared" si="7"/>
        <v/>
      </c>
      <c r="U58" s="266">
        <f t="shared" si="8"/>
        <v>0</v>
      </c>
      <c r="V58" s="267" t="str">
        <f t="shared" si="9"/>
        <v/>
      </c>
      <c r="W58" s="267" t="str">
        <f t="shared" si="10"/>
        <v/>
      </c>
      <c r="X58" s="267">
        <f t="shared" si="11"/>
        <v>0</v>
      </c>
      <c r="Y58" s="37"/>
      <c r="Z58" s="23"/>
      <c r="AA58" s="77"/>
      <c r="AB58" s="31"/>
      <c r="AC58" s="31"/>
      <c r="AD58" s="31"/>
      <c r="AE58" s="81"/>
      <c r="AF58" s="84"/>
      <c r="AG58" s="81"/>
    </row>
    <row r="59" spans="1:33" ht="15.75" x14ac:dyDescent="0.25">
      <c r="A59" s="101" t="str">
        <f t="shared" si="3"/>
        <v>Hide</v>
      </c>
      <c r="B59" s="110"/>
      <c r="C59" s="112">
        <v>23</v>
      </c>
      <c r="D59" s="269"/>
      <c r="E59" s="270"/>
      <c r="F59" s="271"/>
      <c r="G59" s="259"/>
      <c r="H59" s="260"/>
      <c r="I59" s="261" t="str">
        <f t="shared" si="4"/>
        <v/>
      </c>
      <c r="J59" s="262"/>
      <c r="K59" s="394"/>
      <c r="L59" s="387"/>
      <c r="M59" s="387"/>
      <c r="N59" s="300" t="str">
        <f t="shared" si="5"/>
        <v/>
      </c>
      <c r="O59" s="268"/>
      <c r="P59" s="264" t="str">
        <f t="shared" si="0"/>
        <v/>
      </c>
      <c r="Q59" s="261" t="str">
        <f t="shared" si="1"/>
        <v/>
      </c>
      <c r="R59" s="265" t="str">
        <f t="shared" si="2"/>
        <v/>
      </c>
      <c r="S59" s="266">
        <f t="shared" si="6"/>
        <v>0</v>
      </c>
      <c r="T59" s="301" t="str">
        <f t="shared" si="7"/>
        <v/>
      </c>
      <c r="U59" s="266">
        <f t="shared" si="8"/>
        <v>0</v>
      </c>
      <c r="V59" s="267" t="str">
        <f t="shared" si="9"/>
        <v/>
      </c>
      <c r="W59" s="267" t="str">
        <f t="shared" si="10"/>
        <v/>
      </c>
      <c r="X59" s="267">
        <f t="shared" si="11"/>
        <v>0</v>
      </c>
      <c r="Y59" s="37"/>
      <c r="Z59" s="23"/>
      <c r="AA59" s="77"/>
      <c r="AB59" s="31"/>
      <c r="AC59" s="31"/>
      <c r="AD59" s="31"/>
      <c r="AE59" s="81"/>
      <c r="AF59" s="84"/>
      <c r="AG59" s="81"/>
    </row>
    <row r="60" spans="1:33" ht="15.75" x14ac:dyDescent="0.25">
      <c r="A60" s="101" t="str">
        <f t="shared" si="3"/>
        <v>Hide</v>
      </c>
      <c r="B60" s="110"/>
      <c r="C60" s="112">
        <v>24</v>
      </c>
      <c r="D60" s="269"/>
      <c r="E60" s="270"/>
      <c r="F60" s="271"/>
      <c r="G60" s="259"/>
      <c r="H60" s="260"/>
      <c r="I60" s="261" t="str">
        <f t="shared" si="4"/>
        <v/>
      </c>
      <c r="J60" s="262"/>
      <c r="K60" s="394"/>
      <c r="L60" s="387"/>
      <c r="M60" s="387"/>
      <c r="N60" s="300" t="str">
        <f t="shared" si="5"/>
        <v/>
      </c>
      <c r="O60" s="268"/>
      <c r="P60" s="264" t="str">
        <f t="shared" si="0"/>
        <v/>
      </c>
      <c r="Q60" s="261" t="str">
        <f t="shared" si="1"/>
        <v/>
      </c>
      <c r="R60" s="265" t="str">
        <f t="shared" si="2"/>
        <v/>
      </c>
      <c r="S60" s="266">
        <f t="shared" si="6"/>
        <v>0</v>
      </c>
      <c r="T60" s="301" t="str">
        <f t="shared" si="7"/>
        <v/>
      </c>
      <c r="U60" s="266">
        <f t="shared" si="8"/>
        <v>0</v>
      </c>
      <c r="V60" s="267" t="str">
        <f t="shared" si="9"/>
        <v/>
      </c>
      <c r="W60" s="267" t="str">
        <f t="shared" si="10"/>
        <v/>
      </c>
      <c r="X60" s="267">
        <f t="shared" si="11"/>
        <v>0</v>
      </c>
      <c r="Y60" s="37"/>
      <c r="Z60" s="23"/>
      <c r="AA60" s="77"/>
      <c r="AB60" s="31"/>
      <c r="AC60" s="31"/>
      <c r="AD60" s="31"/>
      <c r="AE60" s="81"/>
      <c r="AF60" s="84"/>
      <c r="AG60" s="81"/>
    </row>
    <row r="61" spans="1:33" ht="15.75" x14ac:dyDescent="0.25">
      <c r="A61" s="101" t="str">
        <f t="shared" si="3"/>
        <v>Hide</v>
      </c>
      <c r="B61" s="110"/>
      <c r="C61" s="112">
        <v>25</v>
      </c>
      <c r="D61" s="269"/>
      <c r="E61" s="270"/>
      <c r="F61" s="271"/>
      <c r="G61" s="259"/>
      <c r="H61" s="260"/>
      <c r="I61" s="261" t="str">
        <f t="shared" si="4"/>
        <v/>
      </c>
      <c r="J61" s="262"/>
      <c r="K61" s="394"/>
      <c r="L61" s="387"/>
      <c r="M61" s="387"/>
      <c r="N61" s="300" t="str">
        <f t="shared" si="5"/>
        <v/>
      </c>
      <c r="O61" s="268"/>
      <c r="P61" s="264" t="str">
        <f t="shared" si="0"/>
        <v/>
      </c>
      <c r="Q61" s="261" t="str">
        <f t="shared" si="1"/>
        <v/>
      </c>
      <c r="R61" s="265" t="str">
        <f t="shared" si="2"/>
        <v/>
      </c>
      <c r="S61" s="266">
        <f t="shared" si="6"/>
        <v>0</v>
      </c>
      <c r="T61" s="301" t="str">
        <f t="shared" si="7"/>
        <v/>
      </c>
      <c r="U61" s="266">
        <f t="shared" si="8"/>
        <v>0</v>
      </c>
      <c r="V61" s="267" t="str">
        <f t="shared" si="9"/>
        <v/>
      </c>
      <c r="W61" s="267" t="str">
        <f t="shared" si="10"/>
        <v/>
      </c>
      <c r="X61" s="267">
        <f t="shared" si="11"/>
        <v>0</v>
      </c>
      <c r="Y61" s="37"/>
      <c r="Z61" s="23"/>
      <c r="AA61" s="77"/>
      <c r="AB61" s="31"/>
      <c r="AC61" s="31"/>
      <c r="AD61" s="31"/>
      <c r="AE61" s="81"/>
      <c r="AF61" s="84"/>
      <c r="AG61" s="81"/>
    </row>
    <row r="62" spans="1:33" ht="15" customHeight="1" x14ac:dyDescent="0.25">
      <c r="A62" s="101" t="str">
        <f t="shared" si="3"/>
        <v>Hide</v>
      </c>
      <c r="B62" s="110"/>
      <c r="C62" s="112">
        <v>26</v>
      </c>
      <c r="D62" s="269"/>
      <c r="E62" s="270"/>
      <c r="F62" s="271"/>
      <c r="G62" s="259"/>
      <c r="H62" s="260"/>
      <c r="I62" s="261" t="str">
        <f t="shared" si="4"/>
        <v/>
      </c>
      <c r="J62" s="262"/>
      <c r="K62" s="394"/>
      <c r="L62" s="387"/>
      <c r="M62" s="387"/>
      <c r="N62" s="300" t="str">
        <f t="shared" si="5"/>
        <v/>
      </c>
      <c r="O62" s="268"/>
      <c r="P62" s="264" t="str">
        <f t="shared" si="0"/>
        <v/>
      </c>
      <c r="Q62" s="261" t="str">
        <f t="shared" si="1"/>
        <v/>
      </c>
      <c r="R62" s="265" t="str">
        <f t="shared" si="2"/>
        <v/>
      </c>
      <c r="S62" s="266">
        <f t="shared" si="6"/>
        <v>0</v>
      </c>
      <c r="T62" s="301" t="str">
        <f t="shared" si="7"/>
        <v/>
      </c>
      <c r="U62" s="266">
        <f t="shared" si="8"/>
        <v>0</v>
      </c>
      <c r="V62" s="267" t="str">
        <f t="shared" si="9"/>
        <v/>
      </c>
      <c r="W62" s="267" t="str">
        <f t="shared" si="10"/>
        <v/>
      </c>
      <c r="X62" s="267">
        <f t="shared" si="11"/>
        <v>0</v>
      </c>
      <c r="Y62" s="37"/>
      <c r="Z62" s="23"/>
      <c r="AA62" s="77"/>
      <c r="AB62" s="31"/>
      <c r="AC62" s="31"/>
      <c r="AD62" s="31"/>
      <c r="AE62" s="81"/>
      <c r="AF62" s="84"/>
      <c r="AG62" s="81"/>
    </row>
    <row r="63" spans="1:33" ht="15" customHeight="1" x14ac:dyDescent="0.25">
      <c r="A63" s="101" t="str">
        <f t="shared" si="3"/>
        <v>Hide</v>
      </c>
      <c r="B63" s="110"/>
      <c r="C63" s="112">
        <v>27</v>
      </c>
      <c r="D63" s="269"/>
      <c r="E63" s="270"/>
      <c r="F63" s="271"/>
      <c r="G63" s="259"/>
      <c r="H63" s="260"/>
      <c r="I63" s="261" t="str">
        <f t="shared" si="4"/>
        <v/>
      </c>
      <c r="J63" s="262"/>
      <c r="K63" s="394"/>
      <c r="L63" s="387"/>
      <c r="M63" s="387"/>
      <c r="N63" s="300" t="str">
        <f t="shared" si="5"/>
        <v/>
      </c>
      <c r="O63" s="268"/>
      <c r="P63" s="264" t="str">
        <f t="shared" si="0"/>
        <v/>
      </c>
      <c r="Q63" s="261" t="str">
        <f t="shared" si="1"/>
        <v/>
      </c>
      <c r="R63" s="265" t="str">
        <f t="shared" si="2"/>
        <v/>
      </c>
      <c r="S63" s="266">
        <f t="shared" si="6"/>
        <v>0</v>
      </c>
      <c r="T63" s="301" t="str">
        <f t="shared" si="7"/>
        <v/>
      </c>
      <c r="U63" s="266">
        <f t="shared" si="8"/>
        <v>0</v>
      </c>
      <c r="V63" s="267" t="str">
        <f t="shared" si="9"/>
        <v/>
      </c>
      <c r="W63" s="267" t="str">
        <f t="shared" si="10"/>
        <v/>
      </c>
      <c r="X63" s="267">
        <f t="shared" si="11"/>
        <v>0</v>
      </c>
      <c r="Y63" s="37"/>
      <c r="Z63" s="23"/>
      <c r="AA63" s="77"/>
      <c r="AB63" s="31"/>
      <c r="AC63" s="31"/>
      <c r="AD63" s="31"/>
      <c r="AE63" s="81"/>
      <c r="AF63" s="84"/>
      <c r="AG63" s="81"/>
    </row>
    <row r="64" spans="1:33" ht="15" customHeight="1" x14ac:dyDescent="0.25">
      <c r="A64" s="101" t="str">
        <f t="shared" si="3"/>
        <v>Hide</v>
      </c>
      <c r="B64" s="110"/>
      <c r="C64" s="112">
        <v>28</v>
      </c>
      <c r="D64" s="269"/>
      <c r="E64" s="270"/>
      <c r="F64" s="271"/>
      <c r="G64" s="259"/>
      <c r="H64" s="260"/>
      <c r="I64" s="261" t="str">
        <f t="shared" si="4"/>
        <v/>
      </c>
      <c r="J64" s="262"/>
      <c r="K64" s="394"/>
      <c r="L64" s="387"/>
      <c r="M64" s="387"/>
      <c r="N64" s="300" t="str">
        <f t="shared" si="5"/>
        <v/>
      </c>
      <c r="O64" s="268"/>
      <c r="P64" s="264" t="str">
        <f t="shared" si="0"/>
        <v/>
      </c>
      <c r="Q64" s="261" t="str">
        <f t="shared" si="1"/>
        <v/>
      </c>
      <c r="R64" s="265" t="str">
        <f t="shared" si="2"/>
        <v/>
      </c>
      <c r="S64" s="266">
        <f t="shared" si="6"/>
        <v>0</v>
      </c>
      <c r="T64" s="301" t="str">
        <f t="shared" si="7"/>
        <v/>
      </c>
      <c r="U64" s="266">
        <f t="shared" si="8"/>
        <v>0</v>
      </c>
      <c r="V64" s="267" t="str">
        <f t="shared" si="9"/>
        <v/>
      </c>
      <c r="W64" s="267" t="str">
        <f t="shared" si="10"/>
        <v/>
      </c>
      <c r="X64" s="267">
        <f t="shared" si="11"/>
        <v>0</v>
      </c>
      <c r="Y64" s="37"/>
      <c r="Z64" s="23"/>
      <c r="AA64" s="77"/>
      <c r="AB64" s="31"/>
      <c r="AC64" s="31"/>
      <c r="AD64" s="31"/>
      <c r="AE64" s="81"/>
      <c r="AF64" s="84"/>
      <c r="AG64" s="81"/>
    </row>
    <row r="65" spans="1:33" ht="15" customHeight="1" x14ac:dyDescent="0.25">
      <c r="A65" s="101" t="str">
        <f t="shared" si="3"/>
        <v>Hide</v>
      </c>
      <c r="B65" s="110"/>
      <c r="C65" s="112">
        <v>29</v>
      </c>
      <c r="D65" s="269"/>
      <c r="E65" s="270"/>
      <c r="F65" s="271"/>
      <c r="G65" s="259"/>
      <c r="H65" s="260"/>
      <c r="I65" s="261" t="str">
        <f t="shared" si="4"/>
        <v/>
      </c>
      <c r="J65" s="262"/>
      <c r="K65" s="394"/>
      <c r="L65" s="387"/>
      <c r="M65" s="387"/>
      <c r="N65" s="300" t="str">
        <f t="shared" si="5"/>
        <v/>
      </c>
      <c r="O65" s="268"/>
      <c r="P65" s="264" t="str">
        <f t="shared" si="0"/>
        <v/>
      </c>
      <c r="Q65" s="261" t="str">
        <f t="shared" si="1"/>
        <v/>
      </c>
      <c r="R65" s="265" t="str">
        <f t="shared" si="2"/>
        <v/>
      </c>
      <c r="S65" s="266">
        <f t="shared" si="6"/>
        <v>0</v>
      </c>
      <c r="T65" s="301" t="str">
        <f t="shared" si="7"/>
        <v/>
      </c>
      <c r="U65" s="266">
        <f t="shared" si="8"/>
        <v>0</v>
      </c>
      <c r="V65" s="267" t="str">
        <f t="shared" si="9"/>
        <v/>
      </c>
      <c r="W65" s="267" t="str">
        <f t="shared" si="10"/>
        <v/>
      </c>
      <c r="X65" s="267">
        <f t="shared" si="11"/>
        <v>0</v>
      </c>
      <c r="Y65" s="37"/>
      <c r="Z65" s="23"/>
      <c r="AA65" s="77"/>
      <c r="AB65" s="31"/>
      <c r="AC65" s="31"/>
      <c r="AD65" s="31"/>
      <c r="AE65" s="81"/>
      <c r="AF65" s="84"/>
      <c r="AG65" s="81"/>
    </row>
    <row r="66" spans="1:33" ht="15" customHeight="1" x14ac:dyDescent="0.25">
      <c r="A66" s="101" t="str">
        <f t="shared" si="3"/>
        <v>Hide</v>
      </c>
      <c r="B66" s="110"/>
      <c r="C66" s="112">
        <v>30</v>
      </c>
      <c r="D66" s="269"/>
      <c r="E66" s="270"/>
      <c r="F66" s="271"/>
      <c r="G66" s="259"/>
      <c r="H66" s="260"/>
      <c r="I66" s="261" t="str">
        <f t="shared" si="4"/>
        <v/>
      </c>
      <c r="J66" s="262"/>
      <c r="K66" s="394"/>
      <c r="L66" s="387"/>
      <c r="M66" s="387"/>
      <c r="N66" s="300" t="str">
        <f t="shared" si="5"/>
        <v/>
      </c>
      <c r="O66" s="268"/>
      <c r="P66" s="264" t="str">
        <f t="shared" si="0"/>
        <v/>
      </c>
      <c r="Q66" s="261" t="str">
        <f t="shared" si="1"/>
        <v/>
      </c>
      <c r="R66" s="265" t="str">
        <f t="shared" si="2"/>
        <v/>
      </c>
      <c r="S66" s="266">
        <f t="shared" si="6"/>
        <v>0</v>
      </c>
      <c r="T66" s="301" t="str">
        <f t="shared" si="7"/>
        <v/>
      </c>
      <c r="U66" s="266">
        <f t="shared" si="8"/>
        <v>0</v>
      </c>
      <c r="V66" s="267" t="str">
        <f t="shared" si="9"/>
        <v/>
      </c>
      <c r="W66" s="267" t="str">
        <f t="shared" si="10"/>
        <v/>
      </c>
      <c r="X66" s="267">
        <f t="shared" si="11"/>
        <v>0</v>
      </c>
      <c r="Y66" s="37"/>
      <c r="Z66" s="23"/>
      <c r="AA66" s="77"/>
      <c r="AB66" s="31"/>
      <c r="AC66" s="31"/>
      <c r="AD66" s="31"/>
      <c r="AE66" s="81"/>
      <c r="AF66" s="84"/>
      <c r="AG66" s="81"/>
    </row>
    <row r="67" spans="1:33" ht="15" customHeight="1" x14ac:dyDescent="0.25">
      <c r="A67" s="101" t="str">
        <f t="shared" si="3"/>
        <v>Hide</v>
      </c>
      <c r="B67" s="110"/>
      <c r="C67" s="112">
        <v>31</v>
      </c>
      <c r="D67" s="269"/>
      <c r="E67" s="270"/>
      <c r="F67" s="271"/>
      <c r="G67" s="259"/>
      <c r="H67" s="260"/>
      <c r="I67" s="261" t="str">
        <f t="shared" si="4"/>
        <v/>
      </c>
      <c r="J67" s="262"/>
      <c r="K67" s="394"/>
      <c r="L67" s="387"/>
      <c r="M67" s="387"/>
      <c r="N67" s="300" t="str">
        <f t="shared" si="5"/>
        <v/>
      </c>
      <c r="O67" s="268"/>
      <c r="P67" s="264" t="str">
        <f t="shared" si="0"/>
        <v/>
      </c>
      <c r="Q67" s="261" t="str">
        <f t="shared" si="1"/>
        <v/>
      </c>
      <c r="R67" s="265" t="str">
        <f t="shared" si="2"/>
        <v/>
      </c>
      <c r="S67" s="266">
        <f t="shared" si="6"/>
        <v>0</v>
      </c>
      <c r="T67" s="301" t="str">
        <f t="shared" si="7"/>
        <v/>
      </c>
      <c r="U67" s="266">
        <f t="shared" si="8"/>
        <v>0</v>
      </c>
      <c r="V67" s="267" t="str">
        <f t="shared" si="9"/>
        <v/>
      </c>
      <c r="W67" s="267" t="str">
        <f t="shared" si="10"/>
        <v/>
      </c>
      <c r="X67" s="267">
        <f t="shared" si="11"/>
        <v>0</v>
      </c>
      <c r="Y67" s="37"/>
      <c r="Z67" s="23"/>
      <c r="AA67" s="77"/>
      <c r="AB67" s="31"/>
      <c r="AC67" s="31"/>
      <c r="AD67" s="31"/>
      <c r="AE67" s="81"/>
      <c r="AF67" s="84"/>
      <c r="AG67" s="81"/>
    </row>
    <row r="68" spans="1:33" ht="15" customHeight="1" x14ac:dyDescent="0.25">
      <c r="A68" s="101" t="str">
        <f t="shared" si="3"/>
        <v>Hide</v>
      </c>
      <c r="B68" s="110"/>
      <c r="C68" s="112">
        <v>32</v>
      </c>
      <c r="D68" s="269"/>
      <c r="E68" s="270"/>
      <c r="F68" s="271"/>
      <c r="G68" s="259"/>
      <c r="H68" s="260"/>
      <c r="I68" s="261" t="str">
        <f t="shared" si="4"/>
        <v/>
      </c>
      <c r="J68" s="262"/>
      <c r="K68" s="394"/>
      <c r="L68" s="387"/>
      <c r="M68" s="387"/>
      <c r="N68" s="300" t="str">
        <f t="shared" si="5"/>
        <v/>
      </c>
      <c r="O68" s="268"/>
      <c r="P68" s="264" t="str">
        <f t="shared" si="0"/>
        <v/>
      </c>
      <c r="Q68" s="261" t="str">
        <f t="shared" si="1"/>
        <v/>
      </c>
      <c r="R68" s="265" t="str">
        <f t="shared" si="2"/>
        <v/>
      </c>
      <c r="S68" s="266">
        <f t="shared" si="6"/>
        <v>0</v>
      </c>
      <c r="T68" s="301" t="str">
        <f t="shared" si="7"/>
        <v/>
      </c>
      <c r="U68" s="266">
        <f t="shared" si="8"/>
        <v>0</v>
      </c>
      <c r="V68" s="267" t="str">
        <f t="shared" si="9"/>
        <v/>
      </c>
      <c r="W68" s="267" t="str">
        <f t="shared" si="10"/>
        <v/>
      </c>
      <c r="X68" s="267">
        <f t="shared" si="11"/>
        <v>0</v>
      </c>
      <c r="Y68" s="37"/>
      <c r="Z68" s="23"/>
      <c r="AA68" s="77"/>
      <c r="AB68" s="31"/>
      <c r="AC68" s="31"/>
      <c r="AD68" s="31"/>
      <c r="AE68" s="81"/>
      <c r="AF68" s="84"/>
      <c r="AG68" s="81"/>
    </row>
    <row r="69" spans="1:33" ht="15" customHeight="1" x14ac:dyDescent="0.25">
      <c r="A69" s="101" t="str">
        <f t="shared" si="3"/>
        <v>Hide</v>
      </c>
      <c r="B69" s="110"/>
      <c r="C69" s="112">
        <v>33</v>
      </c>
      <c r="D69" s="269"/>
      <c r="E69" s="270"/>
      <c r="F69" s="271"/>
      <c r="G69" s="259"/>
      <c r="H69" s="260"/>
      <c r="I69" s="261" t="str">
        <f t="shared" si="4"/>
        <v/>
      </c>
      <c r="J69" s="262"/>
      <c r="K69" s="394"/>
      <c r="L69" s="387"/>
      <c r="M69" s="387"/>
      <c r="N69" s="300" t="str">
        <f t="shared" si="5"/>
        <v/>
      </c>
      <c r="O69" s="268"/>
      <c r="P69" s="264" t="str">
        <f t="shared" ref="P69:P100" si="13">IF(J69&lt;&gt;"",IF(J69&lt;25.28,"Full",IF(J69&gt;26.26,"None","Partial")),"")</f>
        <v/>
      </c>
      <c r="Q69" s="261" t="str">
        <f t="shared" ref="Q69:Q100" si="14">IF(ISNA(VLOOKUP($P69,$H$162:$I$164,2,FALSE)),"",VLOOKUP($P69,$H$162:$I$164,2,FALSE))</f>
        <v/>
      </c>
      <c r="R69" s="265" t="str">
        <f t="shared" ref="R69:R100" si="15">IF(J69=0,"",IF(J69&gt;26.26,0,MIN(1,(26.27-J69))))</f>
        <v/>
      </c>
      <c r="S69" s="266">
        <f t="shared" si="6"/>
        <v>0</v>
      </c>
      <c r="T69" s="301" t="str">
        <f t="shared" si="7"/>
        <v/>
      </c>
      <c r="U69" s="266">
        <f t="shared" si="8"/>
        <v>0</v>
      </c>
      <c r="V69" s="267" t="str">
        <f t="shared" si="9"/>
        <v/>
      </c>
      <c r="W69" s="267" t="str">
        <f t="shared" si="10"/>
        <v/>
      </c>
      <c r="X69" s="267">
        <f t="shared" si="11"/>
        <v>0</v>
      </c>
      <c r="Y69" s="37"/>
      <c r="Z69" s="23"/>
      <c r="AA69" s="77"/>
      <c r="AB69" s="31"/>
      <c r="AC69" s="31"/>
      <c r="AD69" s="31"/>
      <c r="AE69" s="81"/>
      <c r="AF69" s="84"/>
      <c r="AG69" s="81"/>
    </row>
    <row r="70" spans="1:33" ht="15" customHeight="1" x14ac:dyDescent="0.25">
      <c r="A70" s="101" t="str">
        <f t="shared" ref="A70:A101" si="16">IF(OR(D70&lt;&gt;"",H70&lt;&gt;"",J70&lt;&gt;"",K70&lt;&gt;"",O70&lt;&gt;""),"Show","Hide")</f>
        <v>Hide</v>
      </c>
      <c r="B70" s="110"/>
      <c r="C70" s="112">
        <v>34</v>
      </c>
      <c r="D70" s="269"/>
      <c r="E70" s="270"/>
      <c r="F70" s="271"/>
      <c r="G70" s="259"/>
      <c r="H70" s="260"/>
      <c r="I70" s="261" t="str">
        <f t="shared" si="4"/>
        <v/>
      </c>
      <c r="J70" s="262"/>
      <c r="K70" s="394"/>
      <c r="L70" s="387"/>
      <c r="M70" s="387"/>
      <c r="N70" s="300" t="str">
        <f t="shared" si="5"/>
        <v/>
      </c>
      <c r="O70" s="268"/>
      <c r="P70" s="264" t="str">
        <f t="shared" si="13"/>
        <v/>
      </c>
      <c r="Q70" s="261" t="str">
        <f t="shared" si="14"/>
        <v/>
      </c>
      <c r="R70" s="265" t="str">
        <f t="shared" si="15"/>
        <v/>
      </c>
      <c r="S70" s="266">
        <f t="shared" si="6"/>
        <v>0</v>
      </c>
      <c r="T70" s="301" t="str">
        <f t="shared" si="7"/>
        <v/>
      </c>
      <c r="U70" s="266">
        <f t="shared" si="8"/>
        <v>0</v>
      </c>
      <c r="V70" s="267" t="str">
        <f t="shared" si="9"/>
        <v/>
      </c>
      <c r="W70" s="267" t="str">
        <f t="shared" si="10"/>
        <v/>
      </c>
      <c r="X70" s="267">
        <f t="shared" si="11"/>
        <v>0</v>
      </c>
      <c r="Y70" s="37"/>
      <c r="Z70" s="23"/>
      <c r="AA70" s="77"/>
      <c r="AB70" s="31"/>
      <c r="AC70" s="31"/>
      <c r="AD70" s="31"/>
      <c r="AE70" s="81"/>
      <c r="AF70" s="84"/>
      <c r="AG70" s="81"/>
    </row>
    <row r="71" spans="1:33" ht="15" customHeight="1" x14ac:dyDescent="0.25">
      <c r="A71" s="101" t="str">
        <f t="shared" si="16"/>
        <v>Hide</v>
      </c>
      <c r="B71" s="110"/>
      <c r="C71" s="112">
        <v>35</v>
      </c>
      <c r="D71" s="269"/>
      <c r="E71" s="270"/>
      <c r="F71" s="271"/>
      <c r="G71" s="259"/>
      <c r="H71" s="260"/>
      <c r="I71" s="261" t="str">
        <f t="shared" si="4"/>
        <v/>
      </c>
      <c r="J71" s="262"/>
      <c r="K71" s="394"/>
      <c r="L71" s="387"/>
      <c r="M71" s="387"/>
      <c r="N71" s="300" t="str">
        <f t="shared" si="5"/>
        <v/>
      </c>
      <c r="O71" s="268"/>
      <c r="P71" s="264" t="str">
        <f t="shared" si="13"/>
        <v/>
      </c>
      <c r="Q71" s="261" t="str">
        <f t="shared" si="14"/>
        <v/>
      </c>
      <c r="R71" s="265" t="str">
        <f t="shared" si="15"/>
        <v/>
      </c>
      <c r="S71" s="266">
        <f t="shared" si="6"/>
        <v>0</v>
      </c>
      <c r="T71" s="301" t="str">
        <f t="shared" si="7"/>
        <v/>
      </c>
      <c r="U71" s="266">
        <f t="shared" si="8"/>
        <v>0</v>
      </c>
      <c r="V71" s="267" t="str">
        <f t="shared" si="9"/>
        <v/>
      </c>
      <c r="W71" s="267" t="str">
        <f t="shared" si="10"/>
        <v/>
      </c>
      <c r="X71" s="267">
        <f t="shared" si="11"/>
        <v>0</v>
      </c>
      <c r="Y71" s="37"/>
      <c r="Z71" s="23"/>
      <c r="AA71" s="77"/>
      <c r="AB71" s="31"/>
      <c r="AC71" s="31"/>
      <c r="AD71" s="31"/>
      <c r="AE71" s="81"/>
      <c r="AF71" s="84"/>
      <c r="AG71" s="81"/>
    </row>
    <row r="72" spans="1:33" ht="15" customHeight="1" x14ac:dyDescent="0.25">
      <c r="A72" s="101" t="str">
        <f t="shared" si="16"/>
        <v>Hide</v>
      </c>
      <c r="B72" s="110"/>
      <c r="C72" s="112">
        <v>36</v>
      </c>
      <c r="D72" s="269"/>
      <c r="E72" s="270"/>
      <c r="F72" s="271"/>
      <c r="G72" s="259"/>
      <c r="H72" s="260"/>
      <c r="I72" s="261" t="str">
        <f t="shared" si="4"/>
        <v/>
      </c>
      <c r="J72" s="262"/>
      <c r="K72" s="394"/>
      <c r="L72" s="387"/>
      <c r="M72" s="387"/>
      <c r="N72" s="300" t="str">
        <f t="shared" si="5"/>
        <v/>
      </c>
      <c r="O72" s="268"/>
      <c r="P72" s="264" t="str">
        <f t="shared" si="13"/>
        <v/>
      </c>
      <c r="Q72" s="261" t="str">
        <f t="shared" si="14"/>
        <v/>
      </c>
      <c r="R72" s="265" t="str">
        <f t="shared" si="15"/>
        <v/>
      </c>
      <c r="S72" s="266">
        <f t="shared" si="6"/>
        <v>0</v>
      </c>
      <c r="T72" s="301" t="str">
        <f t="shared" si="7"/>
        <v/>
      </c>
      <c r="U72" s="266">
        <f t="shared" si="8"/>
        <v>0</v>
      </c>
      <c r="V72" s="267" t="str">
        <f t="shared" si="9"/>
        <v/>
      </c>
      <c r="W72" s="267" t="str">
        <f t="shared" si="10"/>
        <v/>
      </c>
      <c r="X72" s="267">
        <f t="shared" si="11"/>
        <v>0</v>
      </c>
      <c r="Y72" s="37"/>
      <c r="Z72" s="23"/>
      <c r="AA72" s="77"/>
      <c r="AB72" s="31"/>
      <c r="AC72" s="31"/>
      <c r="AD72" s="31"/>
      <c r="AE72" s="81"/>
      <c r="AF72" s="84"/>
      <c r="AG72" s="81"/>
    </row>
    <row r="73" spans="1:33" ht="15" customHeight="1" x14ac:dyDescent="0.25">
      <c r="A73" s="101" t="str">
        <f t="shared" si="16"/>
        <v>Hide</v>
      </c>
      <c r="B73" s="110"/>
      <c r="C73" s="112">
        <v>37</v>
      </c>
      <c r="D73" s="269"/>
      <c r="E73" s="270"/>
      <c r="F73" s="271"/>
      <c r="G73" s="259"/>
      <c r="H73" s="260"/>
      <c r="I73" s="261" t="str">
        <f t="shared" si="4"/>
        <v/>
      </c>
      <c r="J73" s="262"/>
      <c r="K73" s="394"/>
      <c r="L73" s="387"/>
      <c r="M73" s="387"/>
      <c r="N73" s="300" t="str">
        <f t="shared" si="5"/>
        <v/>
      </c>
      <c r="O73" s="268"/>
      <c r="P73" s="264" t="str">
        <f t="shared" si="13"/>
        <v/>
      </c>
      <c r="Q73" s="261" t="str">
        <f t="shared" si="14"/>
        <v/>
      </c>
      <c r="R73" s="265" t="str">
        <f t="shared" si="15"/>
        <v/>
      </c>
      <c r="S73" s="266">
        <f t="shared" si="6"/>
        <v>0</v>
      </c>
      <c r="T73" s="301" t="str">
        <f t="shared" si="7"/>
        <v/>
      </c>
      <c r="U73" s="266">
        <f t="shared" si="8"/>
        <v>0</v>
      </c>
      <c r="V73" s="267" t="str">
        <f t="shared" si="9"/>
        <v/>
      </c>
      <c r="W73" s="267" t="str">
        <f t="shared" si="10"/>
        <v/>
      </c>
      <c r="X73" s="267">
        <f t="shared" si="11"/>
        <v>0</v>
      </c>
      <c r="Y73" s="37"/>
      <c r="Z73" s="23"/>
      <c r="AA73" s="77"/>
      <c r="AB73" s="31"/>
      <c r="AC73" s="31"/>
      <c r="AD73" s="31"/>
      <c r="AE73" s="81"/>
      <c r="AF73" s="84"/>
      <c r="AG73" s="81"/>
    </row>
    <row r="74" spans="1:33" ht="15" customHeight="1" x14ac:dyDescent="0.25">
      <c r="A74" s="101" t="str">
        <f t="shared" si="16"/>
        <v>Hide</v>
      </c>
      <c r="B74" s="110"/>
      <c r="C74" s="112">
        <v>38</v>
      </c>
      <c r="D74" s="269"/>
      <c r="E74" s="270"/>
      <c r="F74" s="271"/>
      <c r="G74" s="259"/>
      <c r="H74" s="260"/>
      <c r="I74" s="261" t="str">
        <f t="shared" si="4"/>
        <v/>
      </c>
      <c r="J74" s="262"/>
      <c r="K74" s="394"/>
      <c r="L74" s="387"/>
      <c r="M74" s="387"/>
      <c r="N74" s="300" t="str">
        <f t="shared" si="5"/>
        <v/>
      </c>
      <c r="O74" s="268"/>
      <c r="P74" s="264" t="str">
        <f t="shared" si="13"/>
        <v/>
      </c>
      <c r="Q74" s="261" t="str">
        <f t="shared" si="14"/>
        <v/>
      </c>
      <c r="R74" s="265" t="str">
        <f t="shared" si="15"/>
        <v/>
      </c>
      <c r="S74" s="266">
        <f t="shared" si="6"/>
        <v>0</v>
      </c>
      <c r="T74" s="301" t="str">
        <f t="shared" si="7"/>
        <v/>
      </c>
      <c r="U74" s="266">
        <f t="shared" si="8"/>
        <v>0</v>
      </c>
      <c r="V74" s="267" t="str">
        <f t="shared" si="9"/>
        <v/>
      </c>
      <c r="W74" s="267" t="str">
        <f t="shared" si="10"/>
        <v/>
      </c>
      <c r="X74" s="267">
        <f t="shared" si="11"/>
        <v>0</v>
      </c>
      <c r="Y74" s="37"/>
      <c r="Z74" s="23"/>
      <c r="AA74" s="77"/>
      <c r="AB74" s="31"/>
      <c r="AC74" s="31"/>
      <c r="AD74" s="31"/>
      <c r="AE74" s="81"/>
      <c r="AF74" s="84"/>
      <c r="AG74" s="81"/>
    </row>
    <row r="75" spans="1:33" ht="15" customHeight="1" x14ac:dyDescent="0.25">
      <c r="A75" s="101" t="str">
        <f t="shared" si="16"/>
        <v>Hide</v>
      </c>
      <c r="B75" s="110"/>
      <c r="C75" s="112">
        <v>39</v>
      </c>
      <c r="D75" s="269"/>
      <c r="E75" s="270"/>
      <c r="F75" s="271"/>
      <c r="G75" s="259"/>
      <c r="H75" s="260"/>
      <c r="I75" s="261" t="str">
        <f t="shared" si="4"/>
        <v/>
      </c>
      <c r="J75" s="262"/>
      <c r="K75" s="394"/>
      <c r="L75" s="387"/>
      <c r="M75" s="387"/>
      <c r="N75" s="300" t="str">
        <f t="shared" si="5"/>
        <v/>
      </c>
      <c r="O75" s="268"/>
      <c r="P75" s="264" t="str">
        <f t="shared" si="13"/>
        <v/>
      </c>
      <c r="Q75" s="261" t="str">
        <f t="shared" si="14"/>
        <v/>
      </c>
      <c r="R75" s="265" t="str">
        <f t="shared" si="15"/>
        <v/>
      </c>
      <c r="S75" s="266">
        <f t="shared" si="6"/>
        <v>0</v>
      </c>
      <c r="T75" s="301" t="str">
        <f t="shared" si="7"/>
        <v/>
      </c>
      <c r="U75" s="266">
        <f t="shared" si="8"/>
        <v>0</v>
      </c>
      <c r="V75" s="267" t="str">
        <f t="shared" si="9"/>
        <v/>
      </c>
      <c r="W75" s="267" t="str">
        <f t="shared" si="10"/>
        <v/>
      </c>
      <c r="X75" s="267">
        <f t="shared" si="11"/>
        <v>0</v>
      </c>
      <c r="Y75" s="37"/>
      <c r="Z75" s="23"/>
      <c r="AA75" s="77"/>
      <c r="AB75" s="31"/>
      <c r="AC75" s="31"/>
      <c r="AD75" s="31"/>
      <c r="AE75" s="81"/>
      <c r="AF75" s="84"/>
      <c r="AG75" s="81"/>
    </row>
    <row r="76" spans="1:33" ht="15" customHeight="1" x14ac:dyDescent="0.25">
      <c r="A76" s="101" t="str">
        <f t="shared" si="16"/>
        <v>Hide</v>
      </c>
      <c r="B76" s="110"/>
      <c r="C76" s="112">
        <v>40</v>
      </c>
      <c r="D76" s="269"/>
      <c r="E76" s="270"/>
      <c r="F76" s="271"/>
      <c r="G76" s="259"/>
      <c r="H76" s="260"/>
      <c r="I76" s="261" t="str">
        <f t="shared" si="4"/>
        <v/>
      </c>
      <c r="J76" s="262"/>
      <c r="K76" s="394"/>
      <c r="L76" s="387"/>
      <c r="M76" s="387"/>
      <c r="N76" s="300" t="str">
        <f t="shared" si="5"/>
        <v/>
      </c>
      <c r="O76" s="268"/>
      <c r="P76" s="264" t="str">
        <f t="shared" si="13"/>
        <v/>
      </c>
      <c r="Q76" s="261" t="str">
        <f t="shared" si="14"/>
        <v/>
      </c>
      <c r="R76" s="265" t="str">
        <f t="shared" si="15"/>
        <v/>
      </c>
      <c r="S76" s="266">
        <f t="shared" si="6"/>
        <v>0</v>
      </c>
      <c r="T76" s="301" t="str">
        <f t="shared" si="7"/>
        <v/>
      </c>
      <c r="U76" s="266">
        <f t="shared" si="8"/>
        <v>0</v>
      </c>
      <c r="V76" s="267" t="str">
        <f t="shared" si="9"/>
        <v/>
      </c>
      <c r="W76" s="267" t="str">
        <f t="shared" si="10"/>
        <v/>
      </c>
      <c r="X76" s="267">
        <f t="shared" si="11"/>
        <v>0</v>
      </c>
      <c r="Y76" s="37"/>
      <c r="Z76" s="23"/>
      <c r="AA76" s="77"/>
      <c r="AB76" s="31"/>
      <c r="AC76" s="31"/>
      <c r="AD76" s="31"/>
      <c r="AE76" s="81"/>
      <c r="AF76" s="84"/>
      <c r="AG76" s="81"/>
    </row>
    <row r="77" spans="1:33" ht="15" customHeight="1" x14ac:dyDescent="0.25">
      <c r="A77" s="101" t="str">
        <f t="shared" si="16"/>
        <v>Hide</v>
      </c>
      <c r="B77" s="110"/>
      <c r="C77" s="112">
        <v>41</v>
      </c>
      <c r="D77" s="269"/>
      <c r="E77" s="270"/>
      <c r="F77" s="271"/>
      <c r="G77" s="259"/>
      <c r="H77" s="260"/>
      <c r="I77" s="261" t="str">
        <f t="shared" si="4"/>
        <v/>
      </c>
      <c r="J77" s="262"/>
      <c r="K77" s="394"/>
      <c r="L77" s="387"/>
      <c r="M77" s="387"/>
      <c r="N77" s="300" t="str">
        <f t="shared" si="5"/>
        <v/>
      </c>
      <c r="O77" s="268"/>
      <c r="P77" s="264" t="str">
        <f t="shared" si="13"/>
        <v/>
      </c>
      <c r="Q77" s="261" t="str">
        <f t="shared" si="14"/>
        <v/>
      </c>
      <c r="R77" s="265" t="str">
        <f t="shared" si="15"/>
        <v/>
      </c>
      <c r="S77" s="266">
        <f t="shared" si="6"/>
        <v>0</v>
      </c>
      <c r="T77" s="301" t="str">
        <f t="shared" si="7"/>
        <v/>
      </c>
      <c r="U77" s="266">
        <f t="shared" si="8"/>
        <v>0</v>
      </c>
      <c r="V77" s="267" t="str">
        <f t="shared" si="9"/>
        <v/>
      </c>
      <c r="W77" s="267" t="str">
        <f t="shared" si="10"/>
        <v/>
      </c>
      <c r="X77" s="267">
        <f t="shared" si="11"/>
        <v>0</v>
      </c>
      <c r="Y77" s="37"/>
      <c r="Z77" s="23"/>
      <c r="AA77" s="77"/>
      <c r="AB77" s="31"/>
      <c r="AC77" s="31"/>
      <c r="AD77" s="31"/>
      <c r="AE77" s="81"/>
      <c r="AF77" s="84"/>
      <c r="AG77" s="81"/>
    </row>
    <row r="78" spans="1:33" ht="15" customHeight="1" x14ac:dyDescent="0.25">
      <c r="A78" s="101" t="str">
        <f t="shared" si="16"/>
        <v>Hide</v>
      </c>
      <c r="B78" s="110"/>
      <c r="C78" s="112">
        <v>42</v>
      </c>
      <c r="D78" s="269"/>
      <c r="E78" s="270"/>
      <c r="F78" s="271"/>
      <c r="G78" s="259"/>
      <c r="H78" s="260"/>
      <c r="I78" s="261" t="str">
        <f t="shared" si="4"/>
        <v/>
      </c>
      <c r="J78" s="262"/>
      <c r="K78" s="394"/>
      <c r="L78" s="387"/>
      <c r="M78" s="387"/>
      <c r="N78" s="300" t="str">
        <f t="shared" si="5"/>
        <v/>
      </c>
      <c r="O78" s="268"/>
      <c r="P78" s="264" t="str">
        <f t="shared" si="13"/>
        <v/>
      </c>
      <c r="Q78" s="261" t="str">
        <f t="shared" si="14"/>
        <v/>
      </c>
      <c r="R78" s="265" t="str">
        <f t="shared" si="15"/>
        <v/>
      </c>
      <c r="S78" s="266">
        <f t="shared" si="6"/>
        <v>0</v>
      </c>
      <c r="T78" s="301" t="str">
        <f t="shared" si="7"/>
        <v/>
      </c>
      <c r="U78" s="266">
        <f t="shared" si="8"/>
        <v>0</v>
      </c>
      <c r="V78" s="267" t="str">
        <f t="shared" si="9"/>
        <v/>
      </c>
      <c r="W78" s="267" t="str">
        <f t="shared" si="10"/>
        <v/>
      </c>
      <c r="X78" s="267">
        <f t="shared" si="11"/>
        <v>0</v>
      </c>
      <c r="Y78" s="37"/>
      <c r="Z78" s="23"/>
      <c r="AA78" s="77"/>
      <c r="AB78" s="31"/>
      <c r="AC78" s="31"/>
      <c r="AD78" s="31"/>
      <c r="AE78" s="81"/>
      <c r="AF78" s="84"/>
      <c r="AG78" s="81"/>
    </row>
    <row r="79" spans="1:33" ht="15" customHeight="1" x14ac:dyDescent="0.25">
      <c r="A79" s="101" t="str">
        <f t="shared" si="16"/>
        <v>Hide</v>
      </c>
      <c r="B79" s="110"/>
      <c r="C79" s="112">
        <v>43</v>
      </c>
      <c r="D79" s="269"/>
      <c r="E79" s="270"/>
      <c r="F79" s="271"/>
      <c r="G79" s="259"/>
      <c r="H79" s="260"/>
      <c r="I79" s="261" t="str">
        <f t="shared" si="4"/>
        <v/>
      </c>
      <c r="J79" s="262"/>
      <c r="K79" s="394"/>
      <c r="L79" s="387"/>
      <c r="M79" s="387"/>
      <c r="N79" s="300" t="str">
        <f t="shared" si="5"/>
        <v/>
      </c>
      <c r="O79" s="268"/>
      <c r="P79" s="264" t="str">
        <f t="shared" si="13"/>
        <v/>
      </c>
      <c r="Q79" s="261" t="str">
        <f t="shared" si="14"/>
        <v/>
      </c>
      <c r="R79" s="265" t="str">
        <f t="shared" si="15"/>
        <v/>
      </c>
      <c r="S79" s="266">
        <f t="shared" si="6"/>
        <v>0</v>
      </c>
      <c r="T79" s="301" t="str">
        <f t="shared" si="7"/>
        <v/>
      </c>
      <c r="U79" s="266">
        <f t="shared" si="8"/>
        <v>0</v>
      </c>
      <c r="V79" s="267" t="str">
        <f t="shared" si="9"/>
        <v/>
      </c>
      <c r="W79" s="267" t="str">
        <f t="shared" si="10"/>
        <v/>
      </c>
      <c r="X79" s="267">
        <f t="shared" si="11"/>
        <v>0</v>
      </c>
      <c r="Y79" s="37"/>
      <c r="Z79" s="23"/>
      <c r="AA79" s="77"/>
      <c r="AB79" s="31"/>
      <c r="AC79" s="31"/>
      <c r="AD79" s="31"/>
      <c r="AE79" s="81"/>
      <c r="AF79" s="84"/>
      <c r="AG79" s="81"/>
    </row>
    <row r="80" spans="1:33" ht="15" customHeight="1" x14ac:dyDescent="0.25">
      <c r="A80" s="101" t="str">
        <f t="shared" si="16"/>
        <v>Hide</v>
      </c>
      <c r="B80" s="110"/>
      <c r="C80" s="112">
        <v>44</v>
      </c>
      <c r="D80" s="269"/>
      <c r="E80" s="270"/>
      <c r="F80" s="271"/>
      <c r="G80" s="259"/>
      <c r="H80" s="260"/>
      <c r="I80" s="261" t="str">
        <f t="shared" si="4"/>
        <v/>
      </c>
      <c r="J80" s="262"/>
      <c r="K80" s="394"/>
      <c r="L80" s="387"/>
      <c r="M80" s="387"/>
      <c r="N80" s="300" t="str">
        <f t="shared" si="5"/>
        <v/>
      </c>
      <c r="O80" s="268"/>
      <c r="P80" s="264" t="str">
        <f t="shared" si="13"/>
        <v/>
      </c>
      <c r="Q80" s="261" t="str">
        <f t="shared" si="14"/>
        <v/>
      </c>
      <c r="R80" s="265" t="str">
        <f t="shared" si="15"/>
        <v/>
      </c>
      <c r="S80" s="266">
        <f t="shared" si="6"/>
        <v>0</v>
      </c>
      <c r="T80" s="301" t="str">
        <f t="shared" si="7"/>
        <v/>
      </c>
      <c r="U80" s="266">
        <f t="shared" si="8"/>
        <v>0</v>
      </c>
      <c r="V80" s="267" t="str">
        <f t="shared" si="9"/>
        <v/>
      </c>
      <c r="W80" s="267" t="str">
        <f t="shared" si="10"/>
        <v/>
      </c>
      <c r="X80" s="267">
        <f t="shared" si="11"/>
        <v>0</v>
      </c>
      <c r="Y80" s="37"/>
      <c r="Z80" s="23"/>
      <c r="AA80" s="77"/>
      <c r="AB80" s="31"/>
      <c r="AC80" s="31"/>
      <c r="AD80" s="31"/>
      <c r="AE80" s="81"/>
      <c r="AF80" s="84"/>
      <c r="AG80" s="81"/>
    </row>
    <row r="81" spans="1:35" ht="15" customHeight="1" x14ac:dyDescent="0.25">
      <c r="A81" s="101" t="str">
        <f t="shared" si="16"/>
        <v>Hide</v>
      </c>
      <c r="B81" s="110"/>
      <c r="C81" s="112">
        <v>45</v>
      </c>
      <c r="D81" s="269"/>
      <c r="E81" s="270"/>
      <c r="F81" s="271"/>
      <c r="G81" s="259"/>
      <c r="H81" s="260"/>
      <c r="I81" s="261" t="str">
        <f t="shared" si="4"/>
        <v/>
      </c>
      <c r="J81" s="262"/>
      <c r="K81" s="394"/>
      <c r="L81" s="387"/>
      <c r="M81" s="387"/>
      <c r="N81" s="300" t="str">
        <f t="shared" si="5"/>
        <v/>
      </c>
      <c r="O81" s="268"/>
      <c r="P81" s="264" t="str">
        <f t="shared" si="13"/>
        <v/>
      </c>
      <c r="Q81" s="261" t="str">
        <f t="shared" si="14"/>
        <v/>
      </c>
      <c r="R81" s="265" t="str">
        <f t="shared" si="15"/>
        <v/>
      </c>
      <c r="S81" s="266">
        <f t="shared" si="6"/>
        <v>0</v>
      </c>
      <c r="T81" s="301" t="str">
        <f t="shared" si="7"/>
        <v/>
      </c>
      <c r="U81" s="266">
        <f t="shared" si="8"/>
        <v>0</v>
      </c>
      <c r="V81" s="267" t="str">
        <f t="shared" si="9"/>
        <v/>
      </c>
      <c r="W81" s="267" t="str">
        <f t="shared" si="10"/>
        <v/>
      </c>
      <c r="X81" s="267">
        <f t="shared" si="11"/>
        <v>0</v>
      </c>
      <c r="Y81" s="37"/>
      <c r="Z81" s="23"/>
      <c r="AA81" s="77"/>
      <c r="AB81" s="31"/>
      <c r="AC81" s="31"/>
      <c r="AD81" s="31"/>
      <c r="AE81" s="81"/>
      <c r="AF81" s="84"/>
      <c r="AG81" s="81"/>
    </row>
    <row r="82" spans="1:35" ht="15" customHeight="1" x14ac:dyDescent="0.25">
      <c r="A82" s="101" t="str">
        <f t="shared" si="16"/>
        <v>Hide</v>
      </c>
      <c r="B82" s="110"/>
      <c r="C82" s="112">
        <v>46</v>
      </c>
      <c r="D82" s="269"/>
      <c r="E82" s="270"/>
      <c r="F82" s="271"/>
      <c r="G82" s="259"/>
      <c r="H82" s="260"/>
      <c r="I82" s="261" t="str">
        <f t="shared" si="4"/>
        <v/>
      </c>
      <c r="J82" s="262"/>
      <c r="K82" s="394"/>
      <c r="L82" s="387"/>
      <c r="M82" s="387"/>
      <c r="N82" s="300" t="str">
        <f t="shared" si="5"/>
        <v/>
      </c>
      <c r="O82" s="268"/>
      <c r="P82" s="264" t="str">
        <f t="shared" si="13"/>
        <v/>
      </c>
      <c r="Q82" s="261" t="str">
        <f t="shared" si="14"/>
        <v/>
      </c>
      <c r="R82" s="265" t="str">
        <f t="shared" si="15"/>
        <v/>
      </c>
      <c r="S82" s="266">
        <f t="shared" si="6"/>
        <v>0</v>
      </c>
      <c r="T82" s="301" t="str">
        <f t="shared" si="7"/>
        <v/>
      </c>
      <c r="U82" s="266">
        <f t="shared" si="8"/>
        <v>0</v>
      </c>
      <c r="V82" s="267" t="str">
        <f t="shared" si="9"/>
        <v/>
      </c>
      <c r="W82" s="267" t="str">
        <f t="shared" si="10"/>
        <v/>
      </c>
      <c r="X82" s="267">
        <f t="shared" si="11"/>
        <v>0</v>
      </c>
      <c r="Y82" s="37"/>
      <c r="Z82" s="23"/>
      <c r="AA82" s="77"/>
      <c r="AB82" s="31"/>
      <c r="AC82" s="31"/>
      <c r="AD82" s="31"/>
      <c r="AE82" s="81"/>
      <c r="AF82" s="84"/>
      <c r="AG82" s="81"/>
    </row>
    <row r="83" spans="1:35" ht="15" customHeight="1" x14ac:dyDescent="0.25">
      <c r="A83" s="101" t="str">
        <f t="shared" si="16"/>
        <v>Hide</v>
      </c>
      <c r="B83" s="110"/>
      <c r="C83" s="112">
        <v>47</v>
      </c>
      <c r="D83" s="269"/>
      <c r="E83" s="270"/>
      <c r="F83" s="271"/>
      <c r="G83" s="259"/>
      <c r="H83" s="260"/>
      <c r="I83" s="261" t="str">
        <f t="shared" si="4"/>
        <v/>
      </c>
      <c r="J83" s="262"/>
      <c r="K83" s="394"/>
      <c r="L83" s="387"/>
      <c r="M83" s="387"/>
      <c r="N83" s="300" t="str">
        <f t="shared" si="5"/>
        <v/>
      </c>
      <c r="O83" s="268"/>
      <c r="P83" s="264" t="str">
        <f t="shared" si="13"/>
        <v/>
      </c>
      <c r="Q83" s="261" t="str">
        <f t="shared" si="14"/>
        <v/>
      </c>
      <c r="R83" s="265" t="str">
        <f t="shared" si="15"/>
        <v/>
      </c>
      <c r="S83" s="266">
        <f t="shared" si="6"/>
        <v>0</v>
      </c>
      <c r="T83" s="301" t="str">
        <f t="shared" si="7"/>
        <v/>
      </c>
      <c r="U83" s="266">
        <f t="shared" si="8"/>
        <v>0</v>
      </c>
      <c r="V83" s="267" t="str">
        <f t="shared" si="9"/>
        <v/>
      </c>
      <c r="W83" s="267" t="str">
        <f t="shared" si="10"/>
        <v/>
      </c>
      <c r="X83" s="267">
        <f t="shared" si="11"/>
        <v>0</v>
      </c>
      <c r="Y83" s="37"/>
      <c r="Z83" s="23"/>
      <c r="AA83" s="77"/>
      <c r="AB83" s="31"/>
      <c r="AC83" s="31"/>
      <c r="AD83" s="31"/>
      <c r="AE83" s="81"/>
      <c r="AF83" s="84"/>
      <c r="AG83" s="81"/>
    </row>
    <row r="84" spans="1:35" ht="15" customHeight="1" x14ac:dyDescent="0.25">
      <c r="A84" s="101" t="str">
        <f t="shared" si="16"/>
        <v>Hide</v>
      </c>
      <c r="B84" s="110"/>
      <c r="C84" s="112">
        <v>48</v>
      </c>
      <c r="D84" s="269"/>
      <c r="E84" s="270"/>
      <c r="F84" s="271"/>
      <c r="G84" s="259"/>
      <c r="H84" s="260"/>
      <c r="I84" s="261" t="str">
        <f t="shared" si="4"/>
        <v/>
      </c>
      <c r="J84" s="262"/>
      <c r="K84" s="394"/>
      <c r="L84" s="387"/>
      <c r="M84" s="387"/>
      <c r="N84" s="300" t="str">
        <f t="shared" si="5"/>
        <v/>
      </c>
      <c r="O84" s="268"/>
      <c r="P84" s="264" t="str">
        <f t="shared" si="13"/>
        <v/>
      </c>
      <c r="Q84" s="261" t="str">
        <f t="shared" si="14"/>
        <v/>
      </c>
      <c r="R84" s="265" t="str">
        <f t="shared" si="15"/>
        <v/>
      </c>
      <c r="S84" s="266">
        <f t="shared" si="6"/>
        <v>0</v>
      </c>
      <c r="T84" s="301" t="str">
        <f t="shared" si="7"/>
        <v/>
      </c>
      <c r="U84" s="266">
        <f t="shared" si="8"/>
        <v>0</v>
      </c>
      <c r="V84" s="267" t="str">
        <f t="shared" si="9"/>
        <v/>
      </c>
      <c r="W84" s="267" t="str">
        <f t="shared" si="10"/>
        <v/>
      </c>
      <c r="X84" s="267">
        <f t="shared" si="11"/>
        <v>0</v>
      </c>
      <c r="Y84" s="37"/>
      <c r="Z84" s="23"/>
      <c r="AA84" s="77"/>
      <c r="AB84" s="31"/>
      <c r="AC84" s="31"/>
      <c r="AD84" s="31"/>
      <c r="AE84" s="81"/>
      <c r="AF84" s="84"/>
      <c r="AG84" s="81"/>
    </row>
    <row r="85" spans="1:35" ht="15" customHeight="1" x14ac:dyDescent="0.25">
      <c r="A85" s="101" t="str">
        <f t="shared" si="16"/>
        <v>Hide</v>
      </c>
      <c r="B85" s="110"/>
      <c r="C85" s="112">
        <v>49</v>
      </c>
      <c r="D85" s="269"/>
      <c r="E85" s="270"/>
      <c r="F85" s="271"/>
      <c r="G85" s="259"/>
      <c r="H85" s="260"/>
      <c r="I85" s="261" t="str">
        <f t="shared" si="4"/>
        <v/>
      </c>
      <c r="J85" s="262"/>
      <c r="K85" s="394"/>
      <c r="L85" s="387"/>
      <c r="M85" s="387"/>
      <c r="N85" s="300" t="str">
        <f t="shared" si="5"/>
        <v/>
      </c>
      <c r="O85" s="268"/>
      <c r="P85" s="264" t="str">
        <f t="shared" si="13"/>
        <v/>
      </c>
      <c r="Q85" s="261" t="str">
        <f t="shared" si="14"/>
        <v/>
      </c>
      <c r="R85" s="265" t="str">
        <f t="shared" si="15"/>
        <v/>
      </c>
      <c r="S85" s="266">
        <f t="shared" si="6"/>
        <v>0</v>
      </c>
      <c r="T85" s="301" t="str">
        <f t="shared" si="7"/>
        <v/>
      </c>
      <c r="U85" s="266">
        <f t="shared" si="8"/>
        <v>0</v>
      </c>
      <c r="V85" s="267" t="str">
        <f t="shared" si="9"/>
        <v/>
      </c>
      <c r="W85" s="267" t="str">
        <f t="shared" si="10"/>
        <v/>
      </c>
      <c r="X85" s="267">
        <f t="shared" si="11"/>
        <v>0</v>
      </c>
      <c r="Y85" s="37"/>
      <c r="Z85" s="23"/>
      <c r="AA85" s="77"/>
      <c r="AB85" s="31"/>
      <c r="AC85" s="31"/>
      <c r="AD85" s="31"/>
      <c r="AE85" s="81"/>
      <c r="AF85" s="84"/>
      <c r="AG85" s="81"/>
    </row>
    <row r="86" spans="1:35" ht="15" customHeight="1" x14ac:dyDescent="0.25">
      <c r="A86" s="101" t="str">
        <f t="shared" si="16"/>
        <v>Hide</v>
      </c>
      <c r="B86" s="110"/>
      <c r="C86" s="112">
        <v>50</v>
      </c>
      <c r="D86" s="269"/>
      <c r="E86" s="270"/>
      <c r="F86" s="271"/>
      <c r="G86" s="259"/>
      <c r="H86" s="260"/>
      <c r="I86" s="261" t="str">
        <f t="shared" si="4"/>
        <v/>
      </c>
      <c r="J86" s="262"/>
      <c r="K86" s="394"/>
      <c r="L86" s="387"/>
      <c r="M86" s="387"/>
      <c r="N86" s="300" t="str">
        <f t="shared" si="5"/>
        <v/>
      </c>
      <c r="O86" s="268"/>
      <c r="P86" s="264" t="str">
        <f t="shared" si="13"/>
        <v/>
      </c>
      <c r="Q86" s="261" t="str">
        <f t="shared" si="14"/>
        <v/>
      </c>
      <c r="R86" s="265" t="str">
        <f t="shared" si="15"/>
        <v/>
      </c>
      <c r="S86" s="266">
        <f t="shared" si="6"/>
        <v>0</v>
      </c>
      <c r="T86" s="301" t="str">
        <f t="shared" si="7"/>
        <v/>
      </c>
      <c r="U86" s="266">
        <f t="shared" si="8"/>
        <v>0</v>
      </c>
      <c r="V86" s="267" t="str">
        <f t="shared" si="9"/>
        <v/>
      </c>
      <c r="W86" s="267" t="str">
        <f t="shared" si="10"/>
        <v/>
      </c>
      <c r="X86" s="267">
        <f t="shared" si="11"/>
        <v>0</v>
      </c>
      <c r="Y86" s="37"/>
      <c r="Z86" s="23"/>
      <c r="AA86" s="77"/>
      <c r="AB86" s="31"/>
      <c r="AC86" s="31"/>
      <c r="AD86" s="31"/>
      <c r="AE86" s="81"/>
      <c r="AF86" s="84"/>
      <c r="AG86" s="81"/>
    </row>
    <row r="87" spans="1:35" ht="15" customHeight="1" x14ac:dyDescent="0.25">
      <c r="A87" s="101" t="str">
        <f t="shared" si="16"/>
        <v>Hide</v>
      </c>
      <c r="B87" s="110"/>
      <c r="C87" s="112">
        <v>51</v>
      </c>
      <c r="D87" s="269"/>
      <c r="E87" s="270"/>
      <c r="F87" s="271"/>
      <c r="G87" s="259"/>
      <c r="H87" s="260"/>
      <c r="I87" s="261" t="str">
        <f t="shared" si="4"/>
        <v/>
      </c>
      <c r="J87" s="262"/>
      <c r="K87" s="394"/>
      <c r="L87" s="387"/>
      <c r="M87" s="387"/>
      <c r="N87" s="300" t="str">
        <f t="shared" si="5"/>
        <v/>
      </c>
      <c r="O87" s="268"/>
      <c r="P87" s="264" t="str">
        <f t="shared" si="13"/>
        <v/>
      </c>
      <c r="Q87" s="261" t="str">
        <f t="shared" si="14"/>
        <v/>
      </c>
      <c r="R87" s="265" t="str">
        <f t="shared" si="15"/>
        <v/>
      </c>
      <c r="S87" s="266">
        <f t="shared" si="6"/>
        <v>0</v>
      </c>
      <c r="T87" s="301" t="str">
        <f t="shared" si="7"/>
        <v/>
      </c>
      <c r="U87" s="266">
        <f t="shared" si="8"/>
        <v>0</v>
      </c>
      <c r="V87" s="267" t="str">
        <f t="shared" si="9"/>
        <v/>
      </c>
      <c r="W87" s="267" t="str">
        <f t="shared" si="10"/>
        <v/>
      </c>
      <c r="X87" s="267">
        <f t="shared" si="11"/>
        <v>0</v>
      </c>
      <c r="Y87" s="37">
        <f t="shared" ref="Y87" si="17">IF(X87&lt;&gt;"",VALUE(X87),0)</f>
        <v>0</v>
      </c>
      <c r="Z87" s="23"/>
      <c r="AA87" s="77"/>
      <c r="AB87" s="31"/>
      <c r="AC87" s="31"/>
      <c r="AD87" s="31"/>
      <c r="AE87" s="81"/>
      <c r="AF87" s="84"/>
      <c r="AG87" s="81"/>
    </row>
    <row r="88" spans="1:35" ht="15" customHeight="1" x14ac:dyDescent="0.25">
      <c r="A88" s="101" t="str">
        <f t="shared" si="16"/>
        <v>Hide</v>
      </c>
      <c r="B88" s="110"/>
      <c r="C88" s="112">
        <v>52</v>
      </c>
      <c r="D88" s="269"/>
      <c r="E88" s="270"/>
      <c r="F88" s="271"/>
      <c r="G88" s="259"/>
      <c r="H88" s="260"/>
      <c r="I88" s="261" t="str">
        <f t="shared" si="4"/>
        <v/>
      </c>
      <c r="J88" s="262"/>
      <c r="K88" s="394"/>
      <c r="L88" s="387"/>
      <c r="M88" s="387"/>
      <c r="N88" s="300" t="str">
        <f t="shared" si="5"/>
        <v/>
      </c>
      <c r="O88" s="268"/>
      <c r="P88" s="264" t="str">
        <f t="shared" si="13"/>
        <v/>
      </c>
      <c r="Q88" s="261" t="str">
        <f t="shared" si="14"/>
        <v/>
      </c>
      <c r="R88" s="265" t="str">
        <f t="shared" si="15"/>
        <v/>
      </c>
      <c r="S88" s="266">
        <f t="shared" si="6"/>
        <v>0</v>
      </c>
      <c r="T88" s="301" t="str">
        <f t="shared" si="7"/>
        <v/>
      </c>
      <c r="U88" s="266">
        <f t="shared" si="8"/>
        <v>0</v>
      </c>
      <c r="V88" s="267" t="str">
        <f t="shared" si="9"/>
        <v/>
      </c>
      <c r="W88" s="267" t="str">
        <f t="shared" si="10"/>
        <v/>
      </c>
      <c r="X88" s="267">
        <f t="shared" si="11"/>
        <v>0</v>
      </c>
      <c r="Y88" s="37">
        <f t="shared" ref="Y88" si="18">IF(X88&lt;&gt;"",VALUE(X88),0)</f>
        <v>0</v>
      </c>
      <c r="Z88" s="23"/>
      <c r="AA88" s="77"/>
      <c r="AB88" s="31"/>
      <c r="AC88" s="31"/>
      <c r="AD88" s="31"/>
      <c r="AE88" s="81"/>
      <c r="AF88" s="84"/>
      <c r="AG88" s="81"/>
    </row>
    <row r="89" spans="1:35" ht="15" customHeight="1" x14ac:dyDescent="0.25">
      <c r="A89" s="101" t="str">
        <f t="shared" si="16"/>
        <v>Hide</v>
      </c>
      <c r="B89" s="110"/>
      <c r="C89" s="112">
        <v>53</v>
      </c>
      <c r="D89" s="269"/>
      <c r="E89" s="270"/>
      <c r="F89" s="271"/>
      <c r="G89" s="259"/>
      <c r="H89" s="260"/>
      <c r="I89" s="261" t="str">
        <f t="shared" si="4"/>
        <v/>
      </c>
      <c r="J89" s="262"/>
      <c r="K89" s="394"/>
      <c r="L89" s="387"/>
      <c r="M89" s="387"/>
      <c r="N89" s="300" t="str">
        <f t="shared" si="5"/>
        <v/>
      </c>
      <c r="O89" s="268"/>
      <c r="P89" s="264" t="str">
        <f t="shared" si="13"/>
        <v/>
      </c>
      <c r="Q89" s="261" t="str">
        <f t="shared" si="14"/>
        <v/>
      </c>
      <c r="R89" s="265" t="str">
        <f t="shared" si="15"/>
        <v/>
      </c>
      <c r="S89" s="266">
        <f t="shared" si="6"/>
        <v>0</v>
      </c>
      <c r="T89" s="301" t="str">
        <f t="shared" si="7"/>
        <v/>
      </c>
      <c r="U89" s="266">
        <f t="shared" si="8"/>
        <v>0</v>
      </c>
      <c r="V89" s="267" t="str">
        <f t="shared" si="9"/>
        <v/>
      </c>
      <c r="W89" s="267" t="str">
        <f t="shared" si="10"/>
        <v/>
      </c>
      <c r="X89" s="267">
        <f t="shared" si="11"/>
        <v>0</v>
      </c>
      <c r="Y89" s="37">
        <f t="shared" ref="Y89" si="19">IF(X89&lt;&gt;"",VALUE(X89),0)</f>
        <v>0</v>
      </c>
      <c r="Z89" s="23"/>
      <c r="AA89" s="77"/>
      <c r="AB89" s="31"/>
      <c r="AC89" s="31"/>
      <c r="AD89" s="31"/>
      <c r="AE89" s="81"/>
      <c r="AF89" s="84"/>
      <c r="AG89" s="81"/>
    </row>
    <row r="90" spans="1:35" ht="15" customHeight="1" x14ac:dyDescent="0.25">
      <c r="A90" s="101" t="str">
        <f t="shared" si="16"/>
        <v>Hide</v>
      </c>
      <c r="B90" s="110"/>
      <c r="C90" s="112">
        <v>54</v>
      </c>
      <c r="D90" s="269"/>
      <c r="E90" s="270"/>
      <c r="F90" s="271"/>
      <c r="G90" s="259"/>
      <c r="H90" s="260"/>
      <c r="I90" s="261" t="str">
        <f t="shared" si="4"/>
        <v/>
      </c>
      <c r="J90" s="262"/>
      <c r="K90" s="394"/>
      <c r="L90" s="387"/>
      <c r="M90" s="387"/>
      <c r="N90" s="300" t="str">
        <f t="shared" si="5"/>
        <v/>
      </c>
      <c r="O90" s="268"/>
      <c r="P90" s="264" t="str">
        <f t="shared" si="13"/>
        <v/>
      </c>
      <c r="Q90" s="261" t="str">
        <f t="shared" si="14"/>
        <v/>
      </c>
      <c r="R90" s="265" t="str">
        <f t="shared" si="15"/>
        <v/>
      </c>
      <c r="S90" s="266">
        <f t="shared" si="6"/>
        <v>0</v>
      </c>
      <c r="T90" s="301" t="str">
        <f t="shared" si="7"/>
        <v/>
      </c>
      <c r="U90" s="266">
        <f t="shared" si="8"/>
        <v>0</v>
      </c>
      <c r="V90" s="267" t="str">
        <f t="shared" si="9"/>
        <v/>
      </c>
      <c r="W90" s="267" t="str">
        <f t="shared" si="10"/>
        <v/>
      </c>
      <c r="X90" s="267">
        <f t="shared" si="11"/>
        <v>0</v>
      </c>
      <c r="Y90" s="37">
        <f t="shared" ref="Y90" si="20">IF(X90&lt;&gt;"",VALUE(X90),0)</f>
        <v>0</v>
      </c>
      <c r="Z90" s="10"/>
      <c r="AA90" s="77"/>
      <c r="AE90" s="81"/>
      <c r="AF90" s="84"/>
      <c r="AG90" s="81"/>
    </row>
    <row r="91" spans="1:35" ht="15" customHeight="1" x14ac:dyDescent="0.25">
      <c r="A91" s="101" t="str">
        <f t="shared" si="16"/>
        <v>Hide</v>
      </c>
      <c r="B91" s="110"/>
      <c r="C91" s="112">
        <v>55</v>
      </c>
      <c r="D91" s="269"/>
      <c r="E91" s="270"/>
      <c r="F91" s="271"/>
      <c r="G91" s="259"/>
      <c r="H91" s="260"/>
      <c r="I91" s="261" t="str">
        <f t="shared" si="4"/>
        <v/>
      </c>
      <c r="J91" s="262"/>
      <c r="K91" s="394"/>
      <c r="L91" s="387"/>
      <c r="M91" s="387"/>
      <c r="N91" s="300" t="str">
        <f t="shared" si="5"/>
        <v/>
      </c>
      <c r="O91" s="268"/>
      <c r="P91" s="264" t="str">
        <f t="shared" si="13"/>
        <v/>
      </c>
      <c r="Q91" s="261" t="str">
        <f t="shared" si="14"/>
        <v/>
      </c>
      <c r="R91" s="265" t="str">
        <f t="shared" si="15"/>
        <v/>
      </c>
      <c r="S91" s="266">
        <f t="shared" si="6"/>
        <v>0</v>
      </c>
      <c r="T91" s="301" t="str">
        <f t="shared" si="7"/>
        <v/>
      </c>
      <c r="U91" s="266">
        <f t="shared" si="8"/>
        <v>0</v>
      </c>
      <c r="V91" s="267" t="str">
        <f t="shared" si="9"/>
        <v/>
      </c>
      <c r="W91" s="267" t="str">
        <f t="shared" si="10"/>
        <v/>
      </c>
      <c r="X91" s="267">
        <f t="shared" si="11"/>
        <v>0</v>
      </c>
      <c r="Y91" s="37">
        <f t="shared" ref="Y91" si="21">IF(X91&lt;&gt;"",VALUE(X91),0)</f>
        <v>0</v>
      </c>
      <c r="Z91" s="10"/>
      <c r="AA91" s="77"/>
      <c r="AE91" s="81"/>
      <c r="AF91" s="84"/>
      <c r="AG91" s="81"/>
    </row>
    <row r="92" spans="1:35" ht="15" customHeight="1" x14ac:dyDescent="0.25">
      <c r="A92" s="101" t="str">
        <f t="shared" si="16"/>
        <v>Hide</v>
      </c>
      <c r="B92" s="110"/>
      <c r="C92" s="112">
        <v>56</v>
      </c>
      <c r="D92" s="269"/>
      <c r="E92" s="270"/>
      <c r="F92" s="271"/>
      <c r="G92" s="259"/>
      <c r="H92" s="260"/>
      <c r="I92" s="261" t="str">
        <f t="shared" si="4"/>
        <v/>
      </c>
      <c r="J92" s="262"/>
      <c r="K92" s="394"/>
      <c r="L92" s="387"/>
      <c r="M92" s="387"/>
      <c r="N92" s="300" t="str">
        <f t="shared" si="5"/>
        <v/>
      </c>
      <c r="O92" s="268"/>
      <c r="P92" s="264" t="str">
        <f t="shared" si="13"/>
        <v/>
      </c>
      <c r="Q92" s="261" t="str">
        <f t="shared" si="14"/>
        <v/>
      </c>
      <c r="R92" s="265" t="str">
        <f t="shared" si="15"/>
        <v/>
      </c>
      <c r="S92" s="266">
        <f t="shared" si="6"/>
        <v>0</v>
      </c>
      <c r="T92" s="301" t="str">
        <f t="shared" si="7"/>
        <v/>
      </c>
      <c r="U92" s="266">
        <f t="shared" si="8"/>
        <v>0</v>
      </c>
      <c r="V92" s="267" t="str">
        <f t="shared" si="9"/>
        <v/>
      </c>
      <c r="W92" s="267" t="str">
        <f t="shared" si="10"/>
        <v/>
      </c>
      <c r="X92" s="267">
        <f t="shared" si="11"/>
        <v>0</v>
      </c>
      <c r="Y92" s="37">
        <f t="shared" ref="Y92" si="22">IF(X92&lt;&gt;"",VALUE(X92),0)</f>
        <v>0</v>
      </c>
      <c r="Z92" s="10"/>
      <c r="AA92" s="77"/>
      <c r="AE92" s="81"/>
      <c r="AF92" s="84"/>
      <c r="AG92" s="81"/>
    </row>
    <row r="93" spans="1:35" ht="15" customHeight="1" x14ac:dyDescent="0.25">
      <c r="A93" s="101" t="str">
        <f t="shared" si="16"/>
        <v>Hide</v>
      </c>
      <c r="B93" s="110"/>
      <c r="C93" s="112">
        <v>57</v>
      </c>
      <c r="D93" s="269"/>
      <c r="E93" s="270"/>
      <c r="F93" s="271"/>
      <c r="G93" s="259"/>
      <c r="H93" s="260"/>
      <c r="I93" s="261" t="str">
        <f t="shared" si="4"/>
        <v/>
      </c>
      <c r="J93" s="262"/>
      <c r="K93" s="394"/>
      <c r="L93" s="387"/>
      <c r="M93" s="387"/>
      <c r="N93" s="300" t="str">
        <f t="shared" si="5"/>
        <v/>
      </c>
      <c r="O93" s="268"/>
      <c r="P93" s="264" t="str">
        <f t="shared" si="13"/>
        <v/>
      </c>
      <c r="Q93" s="261" t="str">
        <f t="shared" si="14"/>
        <v/>
      </c>
      <c r="R93" s="265" t="str">
        <f t="shared" si="15"/>
        <v/>
      </c>
      <c r="S93" s="266">
        <f t="shared" si="6"/>
        <v>0</v>
      </c>
      <c r="T93" s="301" t="str">
        <f t="shared" si="7"/>
        <v/>
      </c>
      <c r="U93" s="266">
        <f t="shared" si="8"/>
        <v>0</v>
      </c>
      <c r="V93" s="267" t="str">
        <f t="shared" si="9"/>
        <v/>
      </c>
      <c r="W93" s="267" t="str">
        <f t="shared" si="10"/>
        <v/>
      </c>
      <c r="X93" s="267">
        <f t="shared" si="11"/>
        <v>0</v>
      </c>
      <c r="Y93" s="37">
        <f t="shared" ref="Y93" si="23">IF(X93&lt;&gt;"",VALUE(X93),0)</f>
        <v>0</v>
      </c>
      <c r="Z93" s="10"/>
      <c r="AA93" s="77"/>
      <c r="AB93" s="31"/>
      <c r="AC93" s="31"/>
      <c r="AD93" s="31"/>
      <c r="AE93" s="81"/>
      <c r="AF93" s="84"/>
      <c r="AG93" s="82"/>
      <c r="AH93" s="3"/>
      <c r="AI93" s="3"/>
    </row>
    <row r="94" spans="1:35" ht="15" customHeight="1" x14ac:dyDescent="0.25">
      <c r="A94" s="101" t="str">
        <f t="shared" si="16"/>
        <v>Hide</v>
      </c>
      <c r="B94" s="110"/>
      <c r="C94" s="112">
        <v>58</v>
      </c>
      <c r="D94" s="269"/>
      <c r="E94" s="270"/>
      <c r="F94" s="271"/>
      <c r="G94" s="259"/>
      <c r="H94" s="260"/>
      <c r="I94" s="261" t="str">
        <f t="shared" si="4"/>
        <v/>
      </c>
      <c r="J94" s="262"/>
      <c r="K94" s="394"/>
      <c r="L94" s="387"/>
      <c r="M94" s="387"/>
      <c r="N94" s="300" t="str">
        <f t="shared" si="5"/>
        <v/>
      </c>
      <c r="O94" s="268"/>
      <c r="P94" s="264" t="str">
        <f t="shared" si="13"/>
        <v/>
      </c>
      <c r="Q94" s="261" t="str">
        <f t="shared" si="14"/>
        <v/>
      </c>
      <c r="R94" s="265" t="str">
        <f t="shared" si="15"/>
        <v/>
      </c>
      <c r="S94" s="266">
        <f t="shared" si="6"/>
        <v>0</v>
      </c>
      <c r="T94" s="301" t="str">
        <f t="shared" si="7"/>
        <v/>
      </c>
      <c r="U94" s="266">
        <f t="shared" si="8"/>
        <v>0</v>
      </c>
      <c r="V94" s="267" t="str">
        <f t="shared" si="9"/>
        <v/>
      </c>
      <c r="W94" s="267" t="str">
        <f t="shared" si="10"/>
        <v/>
      </c>
      <c r="X94" s="267">
        <f t="shared" si="11"/>
        <v>0</v>
      </c>
      <c r="Y94" s="37">
        <f t="shared" ref="Y94" si="24">IF(X94&lt;&gt;"",VALUE(X94),0)</f>
        <v>0</v>
      </c>
      <c r="Z94" s="10"/>
      <c r="AA94" s="77"/>
      <c r="AB94" s="31"/>
      <c r="AC94" s="31"/>
      <c r="AD94" s="31"/>
      <c r="AE94" s="81"/>
      <c r="AF94" s="84"/>
    </row>
    <row r="95" spans="1:35" ht="15" customHeight="1" x14ac:dyDescent="0.25">
      <c r="A95" s="101" t="str">
        <f t="shared" si="16"/>
        <v>Hide</v>
      </c>
      <c r="B95" s="110"/>
      <c r="C95" s="112">
        <v>59</v>
      </c>
      <c r="D95" s="269"/>
      <c r="E95" s="270"/>
      <c r="F95" s="271"/>
      <c r="G95" s="259"/>
      <c r="H95" s="260"/>
      <c r="I95" s="261" t="str">
        <f t="shared" si="4"/>
        <v/>
      </c>
      <c r="J95" s="262"/>
      <c r="K95" s="394"/>
      <c r="L95" s="387"/>
      <c r="M95" s="387"/>
      <c r="N95" s="300" t="str">
        <f t="shared" si="5"/>
        <v/>
      </c>
      <c r="O95" s="268"/>
      <c r="P95" s="264" t="str">
        <f t="shared" si="13"/>
        <v/>
      </c>
      <c r="Q95" s="261" t="str">
        <f t="shared" si="14"/>
        <v/>
      </c>
      <c r="R95" s="265" t="str">
        <f t="shared" si="15"/>
        <v/>
      </c>
      <c r="S95" s="266">
        <f t="shared" si="6"/>
        <v>0</v>
      </c>
      <c r="T95" s="301" t="str">
        <f t="shared" si="7"/>
        <v/>
      </c>
      <c r="U95" s="266">
        <f t="shared" si="8"/>
        <v>0</v>
      </c>
      <c r="V95" s="267" t="str">
        <f t="shared" si="9"/>
        <v/>
      </c>
      <c r="W95" s="267" t="str">
        <f t="shared" si="10"/>
        <v/>
      </c>
      <c r="X95" s="267">
        <f t="shared" si="11"/>
        <v>0</v>
      </c>
      <c r="Y95" s="37">
        <f t="shared" ref="Y95" si="25">IF(X95&lt;&gt;"",VALUE(X95),0)</f>
        <v>0</v>
      </c>
      <c r="Z95" s="10"/>
      <c r="AA95" s="120"/>
      <c r="AB95" s="5"/>
      <c r="AC95" s="5"/>
      <c r="AD95" s="5"/>
      <c r="AE95" s="81"/>
      <c r="AF95" s="84"/>
    </row>
    <row r="96" spans="1:35" ht="15" customHeight="1" x14ac:dyDescent="0.25">
      <c r="A96" s="101" t="str">
        <f t="shared" si="16"/>
        <v>Hide</v>
      </c>
      <c r="B96" s="110"/>
      <c r="C96" s="112">
        <v>60</v>
      </c>
      <c r="D96" s="269"/>
      <c r="E96" s="270"/>
      <c r="F96" s="271"/>
      <c r="G96" s="259"/>
      <c r="H96" s="260"/>
      <c r="I96" s="261" t="str">
        <f t="shared" si="4"/>
        <v/>
      </c>
      <c r="J96" s="262"/>
      <c r="K96" s="394"/>
      <c r="L96" s="387"/>
      <c r="M96" s="387"/>
      <c r="N96" s="300" t="str">
        <f t="shared" si="5"/>
        <v/>
      </c>
      <c r="O96" s="268"/>
      <c r="P96" s="264" t="str">
        <f t="shared" si="13"/>
        <v/>
      </c>
      <c r="Q96" s="261" t="str">
        <f t="shared" si="14"/>
        <v/>
      </c>
      <c r="R96" s="265" t="str">
        <f t="shared" si="15"/>
        <v/>
      </c>
      <c r="S96" s="266">
        <f t="shared" si="6"/>
        <v>0</v>
      </c>
      <c r="T96" s="301" t="str">
        <f t="shared" si="7"/>
        <v/>
      </c>
      <c r="U96" s="266">
        <f t="shared" si="8"/>
        <v>0</v>
      </c>
      <c r="V96" s="267" t="str">
        <f t="shared" si="9"/>
        <v/>
      </c>
      <c r="W96" s="267" t="str">
        <f t="shared" si="10"/>
        <v/>
      </c>
      <c r="X96" s="267">
        <f t="shared" si="11"/>
        <v>0</v>
      </c>
      <c r="Y96" s="37">
        <f t="shared" ref="Y96" si="26">IF(X96&lt;&gt;"",VALUE(X96),0)</f>
        <v>0</v>
      </c>
      <c r="Z96" s="10"/>
      <c r="AA96" s="120"/>
      <c r="AB96" s="5"/>
      <c r="AC96" s="5"/>
      <c r="AD96" s="5"/>
      <c r="AE96" s="81"/>
      <c r="AF96" s="84"/>
    </row>
    <row r="97" spans="1:32" ht="15" customHeight="1" x14ac:dyDescent="0.25">
      <c r="A97" s="101" t="str">
        <f t="shared" si="16"/>
        <v>Hide</v>
      </c>
      <c r="B97" s="110"/>
      <c r="C97" s="112">
        <v>61</v>
      </c>
      <c r="D97" s="269"/>
      <c r="E97" s="270"/>
      <c r="F97" s="271"/>
      <c r="G97" s="259"/>
      <c r="H97" s="260"/>
      <c r="I97" s="261" t="str">
        <f t="shared" si="4"/>
        <v/>
      </c>
      <c r="J97" s="262"/>
      <c r="K97" s="394"/>
      <c r="L97" s="387"/>
      <c r="M97" s="387"/>
      <c r="N97" s="300" t="str">
        <f t="shared" si="5"/>
        <v/>
      </c>
      <c r="O97" s="268"/>
      <c r="P97" s="264" t="str">
        <f t="shared" si="13"/>
        <v/>
      </c>
      <c r="Q97" s="261" t="str">
        <f t="shared" si="14"/>
        <v/>
      </c>
      <c r="R97" s="265" t="str">
        <f t="shared" si="15"/>
        <v/>
      </c>
      <c r="S97" s="266">
        <f t="shared" si="6"/>
        <v>0</v>
      </c>
      <c r="T97" s="301" t="str">
        <f t="shared" si="7"/>
        <v/>
      </c>
      <c r="U97" s="266">
        <f t="shared" si="8"/>
        <v>0</v>
      </c>
      <c r="V97" s="267" t="str">
        <f t="shared" si="9"/>
        <v/>
      </c>
      <c r="W97" s="267" t="str">
        <f t="shared" si="10"/>
        <v/>
      </c>
      <c r="X97" s="267">
        <f t="shared" si="11"/>
        <v>0</v>
      </c>
      <c r="Y97" s="37">
        <f t="shared" ref="Y97" si="27">IF(X97&lt;&gt;"",VALUE(X97),0)</f>
        <v>0</v>
      </c>
      <c r="Z97" s="10"/>
      <c r="AA97" s="120"/>
      <c r="AB97" s="5"/>
      <c r="AC97" s="5"/>
      <c r="AD97" s="5"/>
      <c r="AE97" s="81"/>
      <c r="AF97" s="84"/>
    </row>
    <row r="98" spans="1:32" ht="15" customHeight="1" x14ac:dyDescent="0.25">
      <c r="A98" s="101" t="str">
        <f t="shared" si="16"/>
        <v>Hide</v>
      </c>
      <c r="B98" s="110"/>
      <c r="C98" s="112">
        <v>62</v>
      </c>
      <c r="D98" s="269"/>
      <c r="E98" s="270"/>
      <c r="F98" s="271"/>
      <c r="G98" s="259"/>
      <c r="H98" s="260"/>
      <c r="I98" s="261" t="str">
        <f t="shared" si="4"/>
        <v/>
      </c>
      <c r="J98" s="262"/>
      <c r="K98" s="394"/>
      <c r="L98" s="387"/>
      <c r="M98" s="387"/>
      <c r="N98" s="300" t="str">
        <f t="shared" si="5"/>
        <v/>
      </c>
      <c r="O98" s="268"/>
      <c r="P98" s="264" t="str">
        <f t="shared" si="13"/>
        <v/>
      </c>
      <c r="Q98" s="261" t="str">
        <f t="shared" si="14"/>
        <v/>
      </c>
      <c r="R98" s="265" t="str">
        <f t="shared" si="15"/>
        <v/>
      </c>
      <c r="S98" s="266">
        <f t="shared" si="6"/>
        <v>0</v>
      </c>
      <c r="T98" s="301" t="str">
        <f t="shared" si="7"/>
        <v/>
      </c>
      <c r="U98" s="266">
        <f t="shared" si="8"/>
        <v>0</v>
      </c>
      <c r="V98" s="267" t="str">
        <f t="shared" si="9"/>
        <v/>
      </c>
      <c r="W98" s="267" t="str">
        <f t="shared" si="10"/>
        <v/>
      </c>
      <c r="X98" s="267">
        <f t="shared" si="11"/>
        <v>0</v>
      </c>
      <c r="Y98" s="37">
        <f t="shared" ref="Y98" si="28">IF(X98&lt;&gt;"",VALUE(X98),0)</f>
        <v>0</v>
      </c>
      <c r="Z98" s="10"/>
      <c r="AA98" s="120"/>
      <c r="AB98" s="5"/>
      <c r="AC98" s="5"/>
      <c r="AD98" s="5"/>
      <c r="AE98" s="81"/>
      <c r="AF98" s="84"/>
    </row>
    <row r="99" spans="1:32" ht="15" customHeight="1" x14ac:dyDescent="0.25">
      <c r="A99" s="101" t="str">
        <f t="shared" si="16"/>
        <v>Hide</v>
      </c>
      <c r="B99" s="110"/>
      <c r="C99" s="112">
        <v>63</v>
      </c>
      <c r="D99" s="269"/>
      <c r="E99" s="270"/>
      <c r="F99" s="271"/>
      <c r="G99" s="259"/>
      <c r="H99" s="260"/>
      <c r="I99" s="261" t="str">
        <f t="shared" si="4"/>
        <v/>
      </c>
      <c r="J99" s="262"/>
      <c r="K99" s="394"/>
      <c r="L99" s="387"/>
      <c r="M99" s="387"/>
      <c r="N99" s="300" t="str">
        <f t="shared" si="5"/>
        <v/>
      </c>
      <c r="O99" s="268"/>
      <c r="P99" s="264" t="str">
        <f t="shared" si="13"/>
        <v/>
      </c>
      <c r="Q99" s="261" t="str">
        <f t="shared" si="14"/>
        <v/>
      </c>
      <c r="R99" s="265" t="str">
        <f t="shared" si="15"/>
        <v/>
      </c>
      <c r="S99" s="266">
        <f t="shared" si="6"/>
        <v>0</v>
      </c>
      <c r="T99" s="301" t="str">
        <f t="shared" si="7"/>
        <v/>
      </c>
      <c r="U99" s="266">
        <f t="shared" si="8"/>
        <v>0</v>
      </c>
      <c r="V99" s="267" t="str">
        <f t="shared" si="9"/>
        <v/>
      </c>
      <c r="W99" s="267" t="str">
        <f t="shared" si="10"/>
        <v/>
      </c>
      <c r="X99" s="267">
        <f t="shared" si="11"/>
        <v>0</v>
      </c>
      <c r="Y99" s="37">
        <f t="shared" ref="Y99" si="29">IF(X99&lt;&gt;"",VALUE(X99),0)</f>
        <v>0</v>
      </c>
      <c r="Z99" s="10"/>
      <c r="AA99" s="120"/>
      <c r="AB99" s="5"/>
      <c r="AC99" s="5"/>
      <c r="AD99" s="5"/>
      <c r="AE99" s="81"/>
      <c r="AF99" s="84"/>
    </row>
    <row r="100" spans="1:32" ht="15" customHeight="1" x14ac:dyDescent="0.25">
      <c r="A100" s="101" t="str">
        <f t="shared" si="16"/>
        <v>Hide</v>
      </c>
      <c r="B100" s="110"/>
      <c r="C100" s="112">
        <v>64</v>
      </c>
      <c r="D100" s="269"/>
      <c r="E100" s="270"/>
      <c r="F100" s="271"/>
      <c r="G100" s="259"/>
      <c r="H100" s="260"/>
      <c r="I100" s="261" t="str">
        <f t="shared" si="4"/>
        <v/>
      </c>
      <c r="J100" s="262"/>
      <c r="K100" s="394"/>
      <c r="L100" s="387"/>
      <c r="M100" s="387"/>
      <c r="N100" s="300" t="str">
        <f t="shared" si="5"/>
        <v/>
      </c>
      <c r="O100" s="268"/>
      <c r="P100" s="264" t="str">
        <f t="shared" si="13"/>
        <v/>
      </c>
      <c r="Q100" s="261" t="str">
        <f t="shared" si="14"/>
        <v/>
      </c>
      <c r="R100" s="265" t="str">
        <f t="shared" si="15"/>
        <v/>
      </c>
      <c r="S100" s="266">
        <f t="shared" si="6"/>
        <v>0</v>
      </c>
      <c r="T100" s="301" t="str">
        <f t="shared" si="7"/>
        <v/>
      </c>
      <c r="U100" s="266">
        <f t="shared" si="8"/>
        <v>0</v>
      </c>
      <c r="V100" s="267" t="str">
        <f t="shared" si="9"/>
        <v/>
      </c>
      <c r="W100" s="267" t="str">
        <f t="shared" si="10"/>
        <v/>
      </c>
      <c r="X100" s="267">
        <f t="shared" si="11"/>
        <v>0</v>
      </c>
      <c r="Y100" s="37">
        <f t="shared" ref="Y100" si="30">IF(X100&lt;&gt;"",VALUE(X100),0)</f>
        <v>0</v>
      </c>
      <c r="Z100" s="10"/>
      <c r="AA100" s="120"/>
      <c r="AB100" s="5"/>
      <c r="AC100" s="5"/>
      <c r="AD100" s="5"/>
      <c r="AE100" s="81"/>
      <c r="AF100" s="84"/>
    </row>
    <row r="101" spans="1:32" ht="15" customHeight="1" x14ac:dyDescent="0.25">
      <c r="A101" s="101" t="str">
        <f t="shared" si="16"/>
        <v>Hide</v>
      </c>
      <c r="B101" s="110"/>
      <c r="C101" s="112">
        <v>65</v>
      </c>
      <c r="D101" s="269"/>
      <c r="E101" s="270"/>
      <c r="F101" s="271"/>
      <c r="G101" s="259"/>
      <c r="H101" s="260"/>
      <c r="I101" s="261" t="str">
        <f t="shared" si="4"/>
        <v/>
      </c>
      <c r="J101" s="262"/>
      <c r="K101" s="394"/>
      <c r="L101" s="387"/>
      <c r="M101" s="387"/>
      <c r="N101" s="300" t="str">
        <f t="shared" si="5"/>
        <v/>
      </c>
      <c r="O101" s="268"/>
      <c r="P101" s="264" t="str">
        <f t="shared" ref="P101:P136" si="31">IF(J101&lt;&gt;"",IF(J101&lt;25.28,"Full",IF(J101&gt;26.26,"None","Partial")),"")</f>
        <v/>
      </c>
      <c r="Q101" s="261" t="str">
        <f t="shared" ref="Q101:Q136" si="32">IF(ISNA(VLOOKUP($P101,$H$162:$I$164,2,FALSE)),"",VLOOKUP($P101,$H$162:$I$164,2,FALSE))</f>
        <v/>
      </c>
      <c r="R101" s="265" t="str">
        <f t="shared" ref="R101:R136" si="33">IF(J101=0,"",IF(J101&gt;26.26,0,MIN(1,(26.27-J101))))</f>
        <v/>
      </c>
      <c r="S101" s="266">
        <f t="shared" si="6"/>
        <v>0</v>
      </c>
      <c r="T101" s="301" t="str">
        <f t="shared" si="7"/>
        <v/>
      </c>
      <c r="U101" s="266">
        <f t="shared" si="8"/>
        <v>0</v>
      </c>
      <c r="V101" s="267" t="str">
        <f t="shared" si="9"/>
        <v/>
      </c>
      <c r="W101" s="267" t="str">
        <f t="shared" si="10"/>
        <v/>
      </c>
      <c r="X101" s="267">
        <f t="shared" si="11"/>
        <v>0</v>
      </c>
      <c r="Y101" s="37">
        <f t="shared" ref="Y101" si="34">IF(X101&lt;&gt;"",VALUE(X101),0)</f>
        <v>0</v>
      </c>
      <c r="Z101" s="10"/>
      <c r="AA101" s="120"/>
      <c r="AB101" s="5"/>
      <c r="AC101" s="5"/>
      <c r="AD101" s="5"/>
      <c r="AE101" s="81"/>
      <c r="AF101" s="84"/>
    </row>
    <row r="102" spans="1:32" ht="15" customHeight="1" x14ac:dyDescent="0.25">
      <c r="A102" s="101" t="str">
        <f t="shared" ref="A102:A135" si="35">IF(OR(D102&lt;&gt;"",H102&lt;&gt;"",J102&lt;&gt;"",K102&lt;&gt;"",O102&lt;&gt;""),"Show","Hide")</f>
        <v>Hide</v>
      </c>
      <c r="B102" s="110"/>
      <c r="C102" s="112">
        <v>66</v>
      </c>
      <c r="D102" s="269"/>
      <c r="E102" s="270"/>
      <c r="F102" s="271"/>
      <c r="G102" s="259"/>
      <c r="H102" s="260"/>
      <c r="I102" s="261" t="str">
        <f t="shared" ref="I102:I135" si="36">IF(ISNA(VLOOKUP(H102,$D$162:$E$165,2,FALSE)),"",VLOOKUP(H102,$D$162:$E$165,2,FALSE))</f>
        <v/>
      </c>
      <c r="J102" s="262"/>
      <c r="K102" s="394"/>
      <c r="L102" s="387"/>
      <c r="M102" s="387"/>
      <c r="N102" s="300" t="str">
        <f t="shared" ref="N102:N136" si="37">IF(K102="","",IF(OR(L102= 52,AND(L102&lt;52,M102="Yes")), K102*$K$26,K102))</f>
        <v/>
      </c>
      <c r="O102" s="268"/>
      <c r="P102" s="264" t="str">
        <f t="shared" si="31"/>
        <v/>
      </c>
      <c r="Q102" s="261" t="str">
        <f t="shared" si="32"/>
        <v/>
      </c>
      <c r="R102" s="265" t="str">
        <f t="shared" si="33"/>
        <v/>
      </c>
      <c r="S102" s="266">
        <f t="shared" ref="S102:S113" si="38">IF(R102&lt;&gt;"",VALUE(R102),0)</f>
        <v>0</v>
      </c>
      <c r="T102" s="301" t="str">
        <f t="shared" ref="T102:T136" si="39">IF(OR(V102="",W102=""),"",+(V102)/(1751.62))</f>
        <v/>
      </c>
      <c r="U102" s="266">
        <f t="shared" ref="U102:U113" si="40">IF(T102&lt;&gt;"",VALUE(T102),0)</f>
        <v>0</v>
      </c>
      <c r="V102" s="267" t="str">
        <f t="shared" ref="V102:V136" si="41">IF(J102="","",IF(OR(L102=52,AND(L102&lt;52,M102="Yes")),K102*R102*$K$26*O102,IF(AND(L102&lt;52,M102="No"),K102*R102*O102)))</f>
        <v/>
      </c>
      <c r="W102" s="267" t="str">
        <f t="shared" ref="W102:W136" si="42">IF(OR(K102="",R102=""),"",V102*$X$30)</f>
        <v/>
      </c>
      <c r="X102" s="267">
        <f t="shared" ref="X102:X113" si="43">SUM(V102:W102)</f>
        <v>0</v>
      </c>
      <c r="Y102" s="37">
        <f t="shared" ref="Y102" si="44">IF(X102&lt;&gt;"",VALUE(X102),0)</f>
        <v>0</v>
      </c>
      <c r="Z102" s="10"/>
      <c r="AA102" s="120"/>
      <c r="AB102" s="5"/>
      <c r="AC102" s="5"/>
      <c r="AD102" s="5"/>
      <c r="AE102" s="81"/>
      <c r="AF102" s="84"/>
    </row>
    <row r="103" spans="1:32" ht="15" customHeight="1" x14ac:dyDescent="0.25">
      <c r="A103" s="101" t="str">
        <f t="shared" si="35"/>
        <v>Hide</v>
      </c>
      <c r="B103" s="110"/>
      <c r="C103" s="112">
        <v>67</v>
      </c>
      <c r="D103" s="269"/>
      <c r="E103" s="270"/>
      <c r="F103" s="271"/>
      <c r="G103" s="259"/>
      <c r="H103" s="260"/>
      <c r="I103" s="261" t="str">
        <f t="shared" si="36"/>
        <v/>
      </c>
      <c r="J103" s="262"/>
      <c r="K103" s="394"/>
      <c r="L103" s="387"/>
      <c r="M103" s="387"/>
      <c r="N103" s="300" t="str">
        <f t="shared" si="37"/>
        <v/>
      </c>
      <c r="O103" s="268"/>
      <c r="P103" s="264" t="str">
        <f t="shared" si="31"/>
        <v/>
      </c>
      <c r="Q103" s="261" t="str">
        <f t="shared" si="32"/>
        <v/>
      </c>
      <c r="R103" s="265" t="str">
        <f t="shared" si="33"/>
        <v/>
      </c>
      <c r="S103" s="266">
        <f t="shared" si="38"/>
        <v>0</v>
      </c>
      <c r="T103" s="301" t="str">
        <f t="shared" si="39"/>
        <v/>
      </c>
      <c r="U103" s="266">
        <f t="shared" si="40"/>
        <v>0</v>
      </c>
      <c r="V103" s="267" t="str">
        <f t="shared" si="41"/>
        <v/>
      </c>
      <c r="W103" s="267" t="str">
        <f t="shared" si="42"/>
        <v/>
      </c>
      <c r="X103" s="267">
        <f t="shared" si="43"/>
        <v>0</v>
      </c>
      <c r="Y103" s="37">
        <f t="shared" ref="Y103" si="45">IF(X103&lt;&gt;"",VALUE(X103),0)</f>
        <v>0</v>
      </c>
      <c r="Z103" s="10"/>
      <c r="AA103" s="120"/>
      <c r="AB103" s="5"/>
      <c r="AC103" s="5"/>
      <c r="AD103" s="5"/>
      <c r="AE103" s="81"/>
      <c r="AF103" s="84"/>
    </row>
    <row r="104" spans="1:32" ht="15" customHeight="1" x14ac:dyDescent="0.25">
      <c r="A104" s="101" t="str">
        <f t="shared" si="35"/>
        <v>Hide</v>
      </c>
      <c r="B104" s="110"/>
      <c r="C104" s="112">
        <v>68</v>
      </c>
      <c r="D104" s="269"/>
      <c r="E104" s="270"/>
      <c r="F104" s="271"/>
      <c r="G104" s="259"/>
      <c r="H104" s="260"/>
      <c r="I104" s="261" t="str">
        <f t="shared" si="36"/>
        <v/>
      </c>
      <c r="J104" s="262"/>
      <c r="K104" s="394"/>
      <c r="L104" s="387"/>
      <c r="M104" s="387"/>
      <c r="N104" s="300" t="str">
        <f t="shared" si="37"/>
        <v/>
      </c>
      <c r="O104" s="268"/>
      <c r="P104" s="264" t="str">
        <f t="shared" si="31"/>
        <v/>
      </c>
      <c r="Q104" s="261" t="str">
        <f t="shared" si="32"/>
        <v/>
      </c>
      <c r="R104" s="265" t="str">
        <f t="shared" si="33"/>
        <v/>
      </c>
      <c r="S104" s="266">
        <f t="shared" si="38"/>
        <v>0</v>
      </c>
      <c r="T104" s="301" t="str">
        <f t="shared" si="39"/>
        <v/>
      </c>
      <c r="U104" s="266">
        <f t="shared" si="40"/>
        <v>0</v>
      </c>
      <c r="V104" s="267" t="str">
        <f t="shared" si="41"/>
        <v/>
      </c>
      <c r="W104" s="267" t="str">
        <f t="shared" si="42"/>
        <v/>
      </c>
      <c r="X104" s="267">
        <f t="shared" si="43"/>
        <v>0</v>
      </c>
      <c r="Y104" s="37">
        <f t="shared" ref="Y104" si="46">IF(X104&lt;&gt;"",VALUE(X104),0)</f>
        <v>0</v>
      </c>
      <c r="Z104" s="10"/>
      <c r="AA104" s="120"/>
      <c r="AB104" s="5"/>
      <c r="AC104" s="5"/>
      <c r="AD104" s="5"/>
      <c r="AE104" s="81"/>
      <c r="AF104" s="84"/>
    </row>
    <row r="105" spans="1:32" ht="15" customHeight="1" x14ac:dyDescent="0.25">
      <c r="A105" s="101" t="str">
        <f t="shared" si="35"/>
        <v>Hide</v>
      </c>
      <c r="B105" s="110"/>
      <c r="C105" s="112">
        <v>69</v>
      </c>
      <c r="D105" s="269"/>
      <c r="E105" s="270"/>
      <c r="F105" s="271"/>
      <c r="G105" s="259"/>
      <c r="H105" s="260"/>
      <c r="I105" s="261" t="str">
        <f t="shared" si="36"/>
        <v/>
      </c>
      <c r="J105" s="262"/>
      <c r="K105" s="394"/>
      <c r="L105" s="387"/>
      <c r="M105" s="387"/>
      <c r="N105" s="300" t="str">
        <f t="shared" si="37"/>
        <v/>
      </c>
      <c r="O105" s="268"/>
      <c r="P105" s="264" t="str">
        <f t="shared" si="31"/>
        <v/>
      </c>
      <c r="Q105" s="261" t="str">
        <f t="shared" si="32"/>
        <v/>
      </c>
      <c r="R105" s="265" t="str">
        <f t="shared" si="33"/>
        <v/>
      </c>
      <c r="S105" s="266">
        <f t="shared" si="38"/>
        <v>0</v>
      </c>
      <c r="T105" s="301" t="str">
        <f t="shared" si="39"/>
        <v/>
      </c>
      <c r="U105" s="266">
        <f t="shared" si="40"/>
        <v>0</v>
      </c>
      <c r="V105" s="267" t="str">
        <f t="shared" si="41"/>
        <v/>
      </c>
      <c r="W105" s="267" t="str">
        <f t="shared" si="42"/>
        <v/>
      </c>
      <c r="X105" s="267">
        <f t="shared" si="43"/>
        <v>0</v>
      </c>
      <c r="Y105" s="37">
        <f t="shared" ref="Y105" si="47">IF(X105&lt;&gt;"",VALUE(X105),0)</f>
        <v>0</v>
      </c>
      <c r="Z105" s="10"/>
      <c r="AA105" s="120"/>
      <c r="AB105" s="5"/>
      <c r="AC105" s="5"/>
      <c r="AD105" s="5"/>
      <c r="AE105" s="81"/>
      <c r="AF105" s="84"/>
    </row>
    <row r="106" spans="1:32" ht="15" customHeight="1" x14ac:dyDescent="0.25">
      <c r="A106" s="101" t="str">
        <f t="shared" si="35"/>
        <v>Hide</v>
      </c>
      <c r="B106" s="110"/>
      <c r="C106" s="112">
        <v>70</v>
      </c>
      <c r="D106" s="269"/>
      <c r="E106" s="270"/>
      <c r="F106" s="271"/>
      <c r="G106" s="259"/>
      <c r="H106" s="260"/>
      <c r="I106" s="261" t="str">
        <f t="shared" si="36"/>
        <v/>
      </c>
      <c r="J106" s="262"/>
      <c r="K106" s="394"/>
      <c r="L106" s="387"/>
      <c r="M106" s="387"/>
      <c r="N106" s="300" t="str">
        <f t="shared" si="37"/>
        <v/>
      </c>
      <c r="O106" s="268"/>
      <c r="P106" s="264" t="str">
        <f t="shared" si="31"/>
        <v/>
      </c>
      <c r="Q106" s="261" t="str">
        <f t="shared" si="32"/>
        <v/>
      </c>
      <c r="R106" s="265" t="str">
        <f t="shared" si="33"/>
        <v/>
      </c>
      <c r="S106" s="266">
        <f t="shared" si="38"/>
        <v>0</v>
      </c>
      <c r="T106" s="301" t="str">
        <f t="shared" si="39"/>
        <v/>
      </c>
      <c r="U106" s="266">
        <f t="shared" si="40"/>
        <v>0</v>
      </c>
      <c r="V106" s="267" t="str">
        <f t="shared" si="41"/>
        <v/>
      </c>
      <c r="W106" s="267" t="str">
        <f t="shared" si="42"/>
        <v/>
      </c>
      <c r="X106" s="267">
        <f t="shared" si="43"/>
        <v>0</v>
      </c>
      <c r="Y106" s="37">
        <f t="shared" ref="Y106" si="48">IF(X106&lt;&gt;"",VALUE(X106),0)</f>
        <v>0</v>
      </c>
      <c r="Z106" s="10"/>
      <c r="AA106" s="77"/>
      <c r="AB106" s="31"/>
      <c r="AC106" s="31"/>
      <c r="AD106" s="31"/>
      <c r="AE106" s="81"/>
      <c r="AF106" s="84"/>
    </row>
    <row r="107" spans="1:32" ht="15" customHeight="1" x14ac:dyDescent="0.25">
      <c r="A107" s="101" t="str">
        <f t="shared" si="35"/>
        <v>Hide</v>
      </c>
      <c r="B107" s="110"/>
      <c r="C107" s="112">
        <v>71</v>
      </c>
      <c r="D107" s="269"/>
      <c r="E107" s="270"/>
      <c r="F107" s="271"/>
      <c r="G107" s="259"/>
      <c r="H107" s="260"/>
      <c r="I107" s="261" t="str">
        <f t="shared" si="36"/>
        <v/>
      </c>
      <c r="J107" s="262"/>
      <c r="K107" s="394"/>
      <c r="L107" s="387"/>
      <c r="M107" s="387"/>
      <c r="N107" s="300" t="str">
        <f t="shared" si="37"/>
        <v/>
      </c>
      <c r="O107" s="268"/>
      <c r="P107" s="264" t="str">
        <f t="shared" si="31"/>
        <v/>
      </c>
      <c r="Q107" s="261" t="str">
        <f t="shared" si="32"/>
        <v/>
      </c>
      <c r="R107" s="265" t="str">
        <f t="shared" si="33"/>
        <v/>
      </c>
      <c r="S107" s="266">
        <f t="shared" si="38"/>
        <v>0</v>
      </c>
      <c r="T107" s="301" t="str">
        <f t="shared" si="39"/>
        <v/>
      </c>
      <c r="U107" s="266">
        <f t="shared" si="40"/>
        <v>0</v>
      </c>
      <c r="V107" s="267" t="str">
        <f t="shared" si="41"/>
        <v/>
      </c>
      <c r="W107" s="267" t="str">
        <f t="shared" si="42"/>
        <v/>
      </c>
      <c r="X107" s="267">
        <f t="shared" si="43"/>
        <v>0</v>
      </c>
      <c r="Y107" s="37">
        <f t="shared" ref="Y107" si="49">IF(X107&lt;&gt;"",VALUE(X107),0)</f>
        <v>0</v>
      </c>
      <c r="Z107" s="10"/>
      <c r="AA107" s="77"/>
      <c r="AB107" s="31"/>
      <c r="AC107" s="31"/>
      <c r="AD107" s="31"/>
      <c r="AE107" s="81"/>
      <c r="AF107" s="84"/>
    </row>
    <row r="108" spans="1:32" ht="15" customHeight="1" x14ac:dyDescent="0.25">
      <c r="A108" s="101" t="str">
        <f t="shared" si="35"/>
        <v>Hide</v>
      </c>
      <c r="B108" s="110"/>
      <c r="C108" s="112">
        <v>72</v>
      </c>
      <c r="D108" s="269"/>
      <c r="E108" s="270"/>
      <c r="F108" s="271"/>
      <c r="G108" s="259"/>
      <c r="H108" s="260"/>
      <c r="I108" s="261" t="str">
        <f t="shared" si="36"/>
        <v/>
      </c>
      <c r="J108" s="262"/>
      <c r="K108" s="394"/>
      <c r="L108" s="387"/>
      <c r="M108" s="387"/>
      <c r="N108" s="300" t="str">
        <f t="shared" si="37"/>
        <v/>
      </c>
      <c r="O108" s="268"/>
      <c r="P108" s="264" t="str">
        <f t="shared" si="31"/>
        <v/>
      </c>
      <c r="Q108" s="261" t="str">
        <f t="shared" si="32"/>
        <v/>
      </c>
      <c r="R108" s="265" t="str">
        <f t="shared" si="33"/>
        <v/>
      </c>
      <c r="S108" s="266">
        <f t="shared" si="38"/>
        <v>0</v>
      </c>
      <c r="T108" s="301" t="str">
        <f t="shared" si="39"/>
        <v/>
      </c>
      <c r="U108" s="266">
        <f t="shared" si="40"/>
        <v>0</v>
      </c>
      <c r="V108" s="267" t="str">
        <f t="shared" si="41"/>
        <v/>
      </c>
      <c r="W108" s="267" t="str">
        <f t="shared" si="42"/>
        <v/>
      </c>
      <c r="X108" s="267">
        <f t="shared" si="43"/>
        <v>0</v>
      </c>
      <c r="Y108" s="37">
        <f t="shared" ref="Y108" si="50">IF(X108&lt;&gt;"",VALUE(X108),0)</f>
        <v>0</v>
      </c>
      <c r="Z108" s="10"/>
      <c r="AA108" s="77"/>
      <c r="AB108" s="31"/>
      <c r="AC108" s="31"/>
      <c r="AD108" s="31"/>
      <c r="AE108" s="81"/>
      <c r="AF108" s="84"/>
    </row>
    <row r="109" spans="1:32" ht="15" customHeight="1" x14ac:dyDescent="0.25">
      <c r="A109" s="101" t="str">
        <f t="shared" si="35"/>
        <v>Hide</v>
      </c>
      <c r="B109" s="110"/>
      <c r="C109" s="112">
        <v>73</v>
      </c>
      <c r="D109" s="269"/>
      <c r="E109" s="270"/>
      <c r="F109" s="271"/>
      <c r="G109" s="259"/>
      <c r="H109" s="260"/>
      <c r="I109" s="261" t="str">
        <f t="shared" si="36"/>
        <v/>
      </c>
      <c r="J109" s="262"/>
      <c r="K109" s="394"/>
      <c r="L109" s="387"/>
      <c r="M109" s="387"/>
      <c r="N109" s="300" t="str">
        <f t="shared" si="37"/>
        <v/>
      </c>
      <c r="O109" s="268"/>
      <c r="P109" s="264" t="str">
        <f t="shared" si="31"/>
        <v/>
      </c>
      <c r="Q109" s="261" t="str">
        <f t="shared" si="32"/>
        <v/>
      </c>
      <c r="R109" s="265" t="str">
        <f t="shared" si="33"/>
        <v/>
      </c>
      <c r="S109" s="266">
        <f t="shared" si="38"/>
        <v>0</v>
      </c>
      <c r="T109" s="301" t="str">
        <f t="shared" si="39"/>
        <v/>
      </c>
      <c r="U109" s="266">
        <f t="shared" si="40"/>
        <v>0</v>
      </c>
      <c r="V109" s="267" t="str">
        <f t="shared" si="41"/>
        <v/>
      </c>
      <c r="W109" s="267" t="str">
        <f t="shared" si="42"/>
        <v/>
      </c>
      <c r="X109" s="267">
        <f t="shared" si="43"/>
        <v>0</v>
      </c>
      <c r="Y109" s="37">
        <f t="shared" ref="Y109" si="51">IF(X109&lt;&gt;"",VALUE(X109),0)</f>
        <v>0</v>
      </c>
      <c r="Z109" s="10"/>
      <c r="AA109" s="77"/>
      <c r="AB109" s="31"/>
      <c r="AC109" s="31"/>
      <c r="AD109" s="31"/>
      <c r="AE109" s="81"/>
      <c r="AF109" s="84"/>
    </row>
    <row r="110" spans="1:32" ht="15" customHeight="1" x14ac:dyDescent="0.25">
      <c r="A110" s="101" t="str">
        <f t="shared" si="35"/>
        <v>Hide</v>
      </c>
      <c r="B110" s="110"/>
      <c r="C110" s="112">
        <v>74</v>
      </c>
      <c r="D110" s="269"/>
      <c r="E110" s="270"/>
      <c r="F110" s="271"/>
      <c r="G110" s="259"/>
      <c r="H110" s="260"/>
      <c r="I110" s="261" t="str">
        <f t="shared" si="36"/>
        <v/>
      </c>
      <c r="J110" s="262"/>
      <c r="K110" s="394"/>
      <c r="L110" s="387"/>
      <c r="M110" s="387"/>
      <c r="N110" s="300" t="str">
        <f t="shared" si="37"/>
        <v/>
      </c>
      <c r="O110" s="268"/>
      <c r="P110" s="264" t="str">
        <f t="shared" si="31"/>
        <v/>
      </c>
      <c r="Q110" s="261" t="str">
        <f t="shared" si="32"/>
        <v/>
      </c>
      <c r="R110" s="265" t="str">
        <f t="shared" si="33"/>
        <v/>
      </c>
      <c r="S110" s="266">
        <f t="shared" si="38"/>
        <v>0</v>
      </c>
      <c r="T110" s="301" t="str">
        <f t="shared" si="39"/>
        <v/>
      </c>
      <c r="U110" s="266">
        <f t="shared" si="40"/>
        <v>0</v>
      </c>
      <c r="V110" s="267" t="str">
        <f t="shared" si="41"/>
        <v/>
      </c>
      <c r="W110" s="267" t="str">
        <f t="shared" si="42"/>
        <v/>
      </c>
      <c r="X110" s="267">
        <f t="shared" si="43"/>
        <v>0</v>
      </c>
      <c r="Y110" s="37">
        <f t="shared" ref="Y110" si="52">IF(X110&lt;&gt;"",VALUE(X110),0)</f>
        <v>0</v>
      </c>
      <c r="Z110" s="10"/>
      <c r="AA110" s="77"/>
      <c r="AE110" s="81"/>
      <c r="AF110" s="84"/>
    </row>
    <row r="111" spans="1:32" ht="15" customHeight="1" x14ac:dyDescent="0.25">
      <c r="A111" s="101" t="str">
        <f t="shared" si="35"/>
        <v>Hide</v>
      </c>
      <c r="B111" s="110"/>
      <c r="C111" s="112">
        <v>75</v>
      </c>
      <c r="D111" s="269"/>
      <c r="E111" s="270"/>
      <c r="F111" s="271"/>
      <c r="G111" s="259"/>
      <c r="H111" s="260"/>
      <c r="I111" s="261" t="str">
        <f t="shared" si="36"/>
        <v/>
      </c>
      <c r="J111" s="262"/>
      <c r="K111" s="394"/>
      <c r="L111" s="387"/>
      <c r="M111" s="387"/>
      <c r="N111" s="300" t="str">
        <f t="shared" si="37"/>
        <v/>
      </c>
      <c r="O111" s="268"/>
      <c r="P111" s="264" t="str">
        <f t="shared" si="31"/>
        <v/>
      </c>
      <c r="Q111" s="261" t="str">
        <f t="shared" si="32"/>
        <v/>
      </c>
      <c r="R111" s="265" t="str">
        <f t="shared" si="33"/>
        <v/>
      </c>
      <c r="S111" s="266">
        <f t="shared" si="38"/>
        <v>0</v>
      </c>
      <c r="T111" s="301" t="str">
        <f t="shared" si="39"/>
        <v/>
      </c>
      <c r="U111" s="266">
        <f t="shared" si="40"/>
        <v>0</v>
      </c>
      <c r="V111" s="267" t="str">
        <f t="shared" si="41"/>
        <v/>
      </c>
      <c r="W111" s="267" t="str">
        <f t="shared" si="42"/>
        <v/>
      </c>
      <c r="X111" s="267">
        <f t="shared" si="43"/>
        <v>0</v>
      </c>
      <c r="Y111" s="37">
        <f t="shared" ref="Y111" si="53">IF(X111&lt;&gt;"",VALUE(X111),0)</f>
        <v>0</v>
      </c>
      <c r="Z111" s="10"/>
      <c r="AA111" s="77"/>
      <c r="AE111" s="81"/>
      <c r="AF111" s="84"/>
    </row>
    <row r="112" spans="1:32" ht="15" customHeight="1" x14ac:dyDescent="0.25">
      <c r="A112" s="101" t="str">
        <f t="shared" si="35"/>
        <v>Hide</v>
      </c>
      <c r="B112" s="110"/>
      <c r="C112" s="112">
        <v>76</v>
      </c>
      <c r="D112" s="269"/>
      <c r="E112" s="270"/>
      <c r="F112" s="271"/>
      <c r="G112" s="259"/>
      <c r="H112" s="260"/>
      <c r="I112" s="261" t="str">
        <f t="shared" si="36"/>
        <v/>
      </c>
      <c r="J112" s="262"/>
      <c r="K112" s="394"/>
      <c r="L112" s="387"/>
      <c r="M112" s="387"/>
      <c r="N112" s="300" t="str">
        <f t="shared" si="37"/>
        <v/>
      </c>
      <c r="O112" s="268"/>
      <c r="P112" s="264" t="str">
        <f t="shared" si="31"/>
        <v/>
      </c>
      <c r="Q112" s="261" t="str">
        <f t="shared" si="32"/>
        <v/>
      </c>
      <c r="R112" s="265" t="str">
        <f t="shared" si="33"/>
        <v/>
      </c>
      <c r="S112" s="266">
        <f t="shared" si="38"/>
        <v>0</v>
      </c>
      <c r="T112" s="301" t="str">
        <f t="shared" si="39"/>
        <v/>
      </c>
      <c r="U112" s="266">
        <f t="shared" si="40"/>
        <v>0</v>
      </c>
      <c r="V112" s="267" t="str">
        <f t="shared" si="41"/>
        <v/>
      </c>
      <c r="W112" s="267" t="str">
        <f t="shared" si="42"/>
        <v/>
      </c>
      <c r="X112" s="267">
        <f t="shared" si="43"/>
        <v>0</v>
      </c>
      <c r="Y112" s="37">
        <f t="shared" ref="Y112" si="54">IF(X112&lt;&gt;"",VALUE(X112),0)</f>
        <v>0</v>
      </c>
      <c r="Z112" s="10"/>
      <c r="AA112" s="77"/>
      <c r="AE112" s="81"/>
      <c r="AF112" s="84"/>
    </row>
    <row r="113" spans="1:32" ht="15" customHeight="1" x14ac:dyDescent="0.25">
      <c r="A113" s="101" t="str">
        <f t="shared" si="35"/>
        <v>Hide</v>
      </c>
      <c r="B113" s="110"/>
      <c r="C113" s="112">
        <v>77</v>
      </c>
      <c r="D113" s="269"/>
      <c r="E113" s="270"/>
      <c r="F113" s="271"/>
      <c r="G113" s="259"/>
      <c r="H113" s="260"/>
      <c r="I113" s="261" t="str">
        <f t="shared" si="36"/>
        <v/>
      </c>
      <c r="J113" s="262"/>
      <c r="K113" s="394"/>
      <c r="L113" s="387"/>
      <c r="M113" s="387"/>
      <c r="N113" s="300" t="str">
        <f t="shared" si="37"/>
        <v/>
      </c>
      <c r="O113" s="268"/>
      <c r="P113" s="264" t="str">
        <f t="shared" si="31"/>
        <v/>
      </c>
      <c r="Q113" s="261" t="str">
        <f t="shared" si="32"/>
        <v/>
      </c>
      <c r="R113" s="272" t="str">
        <f t="shared" si="33"/>
        <v/>
      </c>
      <c r="S113" s="266">
        <f t="shared" si="38"/>
        <v>0</v>
      </c>
      <c r="T113" s="301" t="str">
        <f t="shared" si="39"/>
        <v/>
      </c>
      <c r="U113" s="266">
        <f t="shared" si="40"/>
        <v>0</v>
      </c>
      <c r="V113" s="267" t="str">
        <f t="shared" si="41"/>
        <v/>
      </c>
      <c r="W113" s="267" t="str">
        <f t="shared" si="42"/>
        <v/>
      </c>
      <c r="X113" s="273">
        <f t="shared" si="43"/>
        <v>0</v>
      </c>
      <c r="Y113" s="37">
        <f t="shared" ref="Y113" si="55">IF(X113&lt;&gt;"",VALUE(X113),0)</f>
        <v>0</v>
      </c>
      <c r="Z113" s="10"/>
      <c r="AA113" s="77"/>
      <c r="AE113" s="81"/>
      <c r="AF113" s="84"/>
    </row>
    <row r="114" spans="1:32" ht="15" customHeight="1" x14ac:dyDescent="0.25">
      <c r="A114" s="101" t="str">
        <f t="shared" si="35"/>
        <v>Hide</v>
      </c>
      <c r="B114" s="110"/>
      <c r="C114" s="112">
        <v>78</v>
      </c>
      <c r="D114" s="269"/>
      <c r="E114" s="270"/>
      <c r="F114" s="271"/>
      <c r="G114" s="259"/>
      <c r="H114" s="260"/>
      <c r="I114" s="261" t="str">
        <f t="shared" si="36"/>
        <v/>
      </c>
      <c r="J114" s="262"/>
      <c r="K114" s="394"/>
      <c r="L114" s="387"/>
      <c r="M114" s="387"/>
      <c r="N114" s="300" t="str">
        <f t="shared" si="37"/>
        <v/>
      </c>
      <c r="O114" s="268"/>
      <c r="P114" s="264" t="str">
        <f t="shared" si="31"/>
        <v/>
      </c>
      <c r="Q114" s="261" t="str">
        <f t="shared" si="32"/>
        <v/>
      </c>
      <c r="R114" s="272" t="str">
        <f t="shared" si="33"/>
        <v/>
      </c>
      <c r="S114" s="266">
        <f t="shared" ref="S114:S136" si="56">IF(R114&lt;&gt;"",VALUE(R114),0)</f>
        <v>0</v>
      </c>
      <c r="T114" s="301" t="str">
        <f t="shared" si="39"/>
        <v/>
      </c>
      <c r="U114" s="266">
        <f t="shared" ref="U114:U136" si="57">IF(T114&lt;&gt;"",VALUE(T114),0)</f>
        <v>0</v>
      </c>
      <c r="V114" s="267" t="str">
        <f t="shared" si="41"/>
        <v/>
      </c>
      <c r="W114" s="267" t="str">
        <f t="shared" si="42"/>
        <v/>
      </c>
      <c r="X114" s="273">
        <f t="shared" ref="X114:X136" si="58">SUM(V114:W114)</f>
        <v>0</v>
      </c>
      <c r="Y114" s="37"/>
      <c r="Z114" s="10"/>
      <c r="AA114" s="77"/>
      <c r="AE114" s="81"/>
      <c r="AF114" s="84"/>
    </row>
    <row r="115" spans="1:32" ht="15" customHeight="1" x14ac:dyDescent="0.25">
      <c r="A115" s="101" t="str">
        <f t="shared" si="35"/>
        <v>Hide</v>
      </c>
      <c r="B115" s="110"/>
      <c r="C115" s="112">
        <v>79</v>
      </c>
      <c r="D115" s="269"/>
      <c r="E115" s="270"/>
      <c r="F115" s="271"/>
      <c r="G115" s="259"/>
      <c r="H115" s="260"/>
      <c r="I115" s="261" t="str">
        <f t="shared" si="36"/>
        <v/>
      </c>
      <c r="J115" s="262"/>
      <c r="K115" s="394"/>
      <c r="L115" s="387"/>
      <c r="M115" s="387"/>
      <c r="N115" s="300" t="str">
        <f t="shared" si="37"/>
        <v/>
      </c>
      <c r="O115" s="268"/>
      <c r="P115" s="264" t="str">
        <f t="shared" si="31"/>
        <v/>
      </c>
      <c r="Q115" s="261" t="str">
        <f t="shared" si="32"/>
        <v/>
      </c>
      <c r="R115" s="272" t="str">
        <f t="shared" si="33"/>
        <v/>
      </c>
      <c r="S115" s="266">
        <f t="shared" si="56"/>
        <v>0</v>
      </c>
      <c r="T115" s="301" t="str">
        <f t="shared" si="39"/>
        <v/>
      </c>
      <c r="U115" s="266">
        <f t="shared" si="57"/>
        <v>0</v>
      </c>
      <c r="V115" s="267" t="str">
        <f t="shared" si="41"/>
        <v/>
      </c>
      <c r="W115" s="267" t="str">
        <f t="shared" si="42"/>
        <v/>
      </c>
      <c r="X115" s="273">
        <f t="shared" si="58"/>
        <v>0</v>
      </c>
      <c r="Y115" s="37"/>
      <c r="Z115" s="10"/>
      <c r="AA115" s="77"/>
      <c r="AE115" s="81"/>
      <c r="AF115" s="84"/>
    </row>
    <row r="116" spans="1:32" ht="15" customHeight="1" x14ac:dyDescent="0.25">
      <c r="A116" s="101" t="str">
        <f t="shared" si="35"/>
        <v>Hide</v>
      </c>
      <c r="B116" s="110"/>
      <c r="C116" s="112">
        <v>80</v>
      </c>
      <c r="D116" s="269"/>
      <c r="E116" s="270"/>
      <c r="F116" s="271"/>
      <c r="G116" s="259"/>
      <c r="H116" s="260"/>
      <c r="I116" s="261" t="str">
        <f t="shared" si="36"/>
        <v/>
      </c>
      <c r="J116" s="262"/>
      <c r="K116" s="394"/>
      <c r="L116" s="387"/>
      <c r="M116" s="387"/>
      <c r="N116" s="300" t="str">
        <f t="shared" si="37"/>
        <v/>
      </c>
      <c r="O116" s="268"/>
      <c r="P116" s="264" t="str">
        <f t="shared" si="31"/>
        <v/>
      </c>
      <c r="Q116" s="261" t="str">
        <f t="shared" si="32"/>
        <v/>
      </c>
      <c r="R116" s="272" t="str">
        <f t="shared" si="33"/>
        <v/>
      </c>
      <c r="S116" s="266">
        <f t="shared" si="56"/>
        <v>0</v>
      </c>
      <c r="T116" s="301" t="str">
        <f t="shared" si="39"/>
        <v/>
      </c>
      <c r="U116" s="266">
        <f t="shared" si="57"/>
        <v>0</v>
      </c>
      <c r="V116" s="267" t="str">
        <f t="shared" si="41"/>
        <v/>
      </c>
      <c r="W116" s="267" t="str">
        <f t="shared" si="42"/>
        <v/>
      </c>
      <c r="X116" s="273">
        <f t="shared" si="58"/>
        <v>0</v>
      </c>
      <c r="Y116" s="37"/>
      <c r="Z116" s="10"/>
      <c r="AA116" s="77"/>
      <c r="AE116" s="81"/>
      <c r="AF116" s="84"/>
    </row>
    <row r="117" spans="1:32" ht="15" customHeight="1" x14ac:dyDescent="0.25">
      <c r="A117" s="101" t="str">
        <f t="shared" si="35"/>
        <v>Hide</v>
      </c>
      <c r="B117" s="110"/>
      <c r="C117" s="112">
        <v>81</v>
      </c>
      <c r="D117" s="269"/>
      <c r="E117" s="270"/>
      <c r="F117" s="271"/>
      <c r="G117" s="259"/>
      <c r="H117" s="260"/>
      <c r="I117" s="261" t="str">
        <f t="shared" si="36"/>
        <v/>
      </c>
      <c r="J117" s="262"/>
      <c r="K117" s="394"/>
      <c r="L117" s="387"/>
      <c r="M117" s="387"/>
      <c r="N117" s="300" t="str">
        <f t="shared" si="37"/>
        <v/>
      </c>
      <c r="O117" s="268"/>
      <c r="P117" s="264" t="str">
        <f t="shared" si="31"/>
        <v/>
      </c>
      <c r="Q117" s="261" t="str">
        <f t="shared" si="32"/>
        <v/>
      </c>
      <c r="R117" s="272" t="str">
        <f t="shared" si="33"/>
        <v/>
      </c>
      <c r="S117" s="266">
        <f t="shared" si="56"/>
        <v>0</v>
      </c>
      <c r="T117" s="301" t="str">
        <f t="shared" si="39"/>
        <v/>
      </c>
      <c r="U117" s="266">
        <f t="shared" si="57"/>
        <v>0</v>
      </c>
      <c r="V117" s="267" t="str">
        <f t="shared" si="41"/>
        <v/>
      </c>
      <c r="W117" s="267" t="str">
        <f t="shared" si="42"/>
        <v/>
      </c>
      <c r="X117" s="273">
        <f t="shared" si="58"/>
        <v>0</v>
      </c>
      <c r="Y117" s="37"/>
      <c r="Z117" s="10"/>
      <c r="AA117" s="77"/>
      <c r="AE117" s="81"/>
      <c r="AF117" s="84"/>
    </row>
    <row r="118" spans="1:32" ht="15" customHeight="1" x14ac:dyDescent="0.25">
      <c r="A118" s="101" t="str">
        <f t="shared" si="35"/>
        <v>Hide</v>
      </c>
      <c r="B118" s="110"/>
      <c r="C118" s="112">
        <v>82</v>
      </c>
      <c r="D118" s="269"/>
      <c r="E118" s="270"/>
      <c r="F118" s="271"/>
      <c r="G118" s="259"/>
      <c r="H118" s="260"/>
      <c r="I118" s="261" t="str">
        <f t="shared" si="36"/>
        <v/>
      </c>
      <c r="J118" s="262"/>
      <c r="K118" s="394"/>
      <c r="L118" s="387"/>
      <c r="M118" s="387"/>
      <c r="N118" s="300" t="str">
        <f t="shared" si="37"/>
        <v/>
      </c>
      <c r="O118" s="268"/>
      <c r="P118" s="264" t="str">
        <f t="shared" si="31"/>
        <v/>
      </c>
      <c r="Q118" s="261" t="str">
        <f t="shared" si="32"/>
        <v/>
      </c>
      <c r="R118" s="272" t="str">
        <f t="shared" si="33"/>
        <v/>
      </c>
      <c r="S118" s="266">
        <f t="shared" si="56"/>
        <v>0</v>
      </c>
      <c r="T118" s="301" t="str">
        <f t="shared" si="39"/>
        <v/>
      </c>
      <c r="U118" s="266">
        <f t="shared" si="57"/>
        <v>0</v>
      </c>
      <c r="V118" s="267" t="str">
        <f t="shared" si="41"/>
        <v/>
      </c>
      <c r="W118" s="267" t="str">
        <f t="shared" si="42"/>
        <v/>
      </c>
      <c r="X118" s="273">
        <f t="shared" si="58"/>
        <v>0</v>
      </c>
      <c r="Y118" s="37"/>
      <c r="Z118" s="10"/>
      <c r="AA118" s="77"/>
      <c r="AE118" s="81"/>
      <c r="AF118" s="84"/>
    </row>
    <row r="119" spans="1:32" ht="15" customHeight="1" x14ac:dyDescent="0.25">
      <c r="A119" s="101" t="str">
        <f t="shared" si="35"/>
        <v>Hide</v>
      </c>
      <c r="B119" s="110"/>
      <c r="C119" s="112">
        <v>83</v>
      </c>
      <c r="D119" s="269"/>
      <c r="E119" s="270"/>
      <c r="F119" s="271"/>
      <c r="G119" s="259"/>
      <c r="H119" s="260"/>
      <c r="I119" s="261" t="str">
        <f t="shared" si="36"/>
        <v/>
      </c>
      <c r="J119" s="262"/>
      <c r="K119" s="394"/>
      <c r="L119" s="387"/>
      <c r="M119" s="387"/>
      <c r="N119" s="300" t="str">
        <f t="shared" si="37"/>
        <v/>
      </c>
      <c r="O119" s="268"/>
      <c r="P119" s="264" t="str">
        <f t="shared" si="31"/>
        <v/>
      </c>
      <c r="Q119" s="261" t="str">
        <f t="shared" si="32"/>
        <v/>
      </c>
      <c r="R119" s="272" t="str">
        <f t="shared" si="33"/>
        <v/>
      </c>
      <c r="S119" s="266">
        <f t="shared" si="56"/>
        <v>0</v>
      </c>
      <c r="T119" s="301" t="str">
        <f t="shared" si="39"/>
        <v/>
      </c>
      <c r="U119" s="266">
        <f t="shared" si="57"/>
        <v>0</v>
      </c>
      <c r="V119" s="267" t="str">
        <f t="shared" si="41"/>
        <v/>
      </c>
      <c r="W119" s="267" t="str">
        <f t="shared" si="42"/>
        <v/>
      </c>
      <c r="X119" s="273">
        <f t="shared" si="58"/>
        <v>0</v>
      </c>
      <c r="Y119" s="37"/>
      <c r="Z119" s="10"/>
      <c r="AA119" s="77"/>
      <c r="AE119" s="81"/>
      <c r="AF119" s="84"/>
    </row>
    <row r="120" spans="1:32" ht="15" customHeight="1" x14ac:dyDescent="0.25">
      <c r="A120" s="101" t="str">
        <f t="shared" si="35"/>
        <v>Hide</v>
      </c>
      <c r="B120" s="110"/>
      <c r="C120" s="112">
        <v>84</v>
      </c>
      <c r="D120" s="269"/>
      <c r="E120" s="270"/>
      <c r="F120" s="271"/>
      <c r="G120" s="259"/>
      <c r="H120" s="260"/>
      <c r="I120" s="261" t="str">
        <f t="shared" si="36"/>
        <v/>
      </c>
      <c r="J120" s="262"/>
      <c r="K120" s="394"/>
      <c r="L120" s="387"/>
      <c r="M120" s="387"/>
      <c r="N120" s="300" t="str">
        <f t="shared" si="37"/>
        <v/>
      </c>
      <c r="O120" s="268"/>
      <c r="P120" s="264" t="str">
        <f t="shared" si="31"/>
        <v/>
      </c>
      <c r="Q120" s="261" t="str">
        <f t="shared" si="32"/>
        <v/>
      </c>
      <c r="R120" s="272" t="str">
        <f t="shared" si="33"/>
        <v/>
      </c>
      <c r="S120" s="266">
        <f t="shared" si="56"/>
        <v>0</v>
      </c>
      <c r="T120" s="301" t="str">
        <f t="shared" si="39"/>
        <v/>
      </c>
      <c r="U120" s="266">
        <f t="shared" si="57"/>
        <v>0</v>
      </c>
      <c r="V120" s="267" t="str">
        <f t="shared" si="41"/>
        <v/>
      </c>
      <c r="W120" s="267" t="str">
        <f t="shared" si="42"/>
        <v/>
      </c>
      <c r="X120" s="273">
        <f t="shared" si="58"/>
        <v>0</v>
      </c>
      <c r="Y120" s="37"/>
      <c r="Z120" s="10"/>
      <c r="AA120" s="77"/>
      <c r="AE120" s="81"/>
      <c r="AF120" s="84"/>
    </row>
    <row r="121" spans="1:32" ht="15" customHeight="1" x14ac:dyDescent="0.25">
      <c r="A121" s="101" t="str">
        <f t="shared" si="35"/>
        <v>Hide</v>
      </c>
      <c r="B121" s="110"/>
      <c r="C121" s="112">
        <v>85</v>
      </c>
      <c r="D121" s="269"/>
      <c r="E121" s="270"/>
      <c r="F121" s="271"/>
      <c r="G121" s="259"/>
      <c r="H121" s="260"/>
      <c r="I121" s="261" t="str">
        <f t="shared" si="36"/>
        <v/>
      </c>
      <c r="J121" s="262"/>
      <c r="K121" s="394"/>
      <c r="L121" s="387"/>
      <c r="M121" s="387"/>
      <c r="N121" s="300" t="str">
        <f t="shared" si="37"/>
        <v/>
      </c>
      <c r="O121" s="268"/>
      <c r="P121" s="264" t="str">
        <f t="shared" si="31"/>
        <v/>
      </c>
      <c r="Q121" s="261" t="str">
        <f t="shared" si="32"/>
        <v/>
      </c>
      <c r="R121" s="272" t="str">
        <f t="shared" si="33"/>
        <v/>
      </c>
      <c r="S121" s="266">
        <f t="shared" si="56"/>
        <v>0</v>
      </c>
      <c r="T121" s="301" t="str">
        <f t="shared" si="39"/>
        <v/>
      </c>
      <c r="U121" s="266">
        <f t="shared" si="57"/>
        <v>0</v>
      </c>
      <c r="V121" s="267" t="str">
        <f t="shared" si="41"/>
        <v/>
      </c>
      <c r="W121" s="267" t="str">
        <f t="shared" si="42"/>
        <v/>
      </c>
      <c r="X121" s="273">
        <f t="shared" si="58"/>
        <v>0</v>
      </c>
      <c r="Y121" s="37"/>
      <c r="Z121" s="10"/>
      <c r="AA121" s="77"/>
      <c r="AE121" s="81"/>
      <c r="AF121" s="84"/>
    </row>
    <row r="122" spans="1:32" ht="15" customHeight="1" x14ac:dyDescent="0.25">
      <c r="A122" s="101" t="str">
        <f t="shared" si="35"/>
        <v>Hide</v>
      </c>
      <c r="B122" s="110"/>
      <c r="C122" s="112">
        <v>86</v>
      </c>
      <c r="D122" s="269"/>
      <c r="E122" s="270"/>
      <c r="F122" s="271"/>
      <c r="G122" s="259"/>
      <c r="H122" s="260"/>
      <c r="I122" s="261" t="str">
        <f t="shared" si="36"/>
        <v/>
      </c>
      <c r="J122" s="262"/>
      <c r="K122" s="394"/>
      <c r="L122" s="387"/>
      <c r="M122" s="387"/>
      <c r="N122" s="300" t="str">
        <f t="shared" si="37"/>
        <v/>
      </c>
      <c r="O122" s="268"/>
      <c r="P122" s="264" t="str">
        <f t="shared" si="31"/>
        <v/>
      </c>
      <c r="Q122" s="261" t="str">
        <f t="shared" si="32"/>
        <v/>
      </c>
      <c r="R122" s="272" t="str">
        <f t="shared" si="33"/>
        <v/>
      </c>
      <c r="S122" s="266">
        <f t="shared" si="56"/>
        <v>0</v>
      </c>
      <c r="T122" s="301" t="str">
        <f t="shared" si="39"/>
        <v/>
      </c>
      <c r="U122" s="266">
        <f t="shared" si="57"/>
        <v>0</v>
      </c>
      <c r="V122" s="267" t="str">
        <f t="shared" si="41"/>
        <v/>
      </c>
      <c r="W122" s="267" t="str">
        <f t="shared" si="42"/>
        <v/>
      </c>
      <c r="X122" s="273">
        <f t="shared" si="58"/>
        <v>0</v>
      </c>
      <c r="Y122" s="37"/>
      <c r="Z122" s="10"/>
      <c r="AA122" s="77"/>
      <c r="AE122" s="81"/>
      <c r="AF122" s="84"/>
    </row>
    <row r="123" spans="1:32" ht="15" customHeight="1" x14ac:dyDescent="0.25">
      <c r="A123" s="101" t="str">
        <f t="shared" si="35"/>
        <v>Hide</v>
      </c>
      <c r="B123" s="110"/>
      <c r="C123" s="112">
        <v>87</v>
      </c>
      <c r="D123" s="269"/>
      <c r="E123" s="270"/>
      <c r="F123" s="271"/>
      <c r="G123" s="259"/>
      <c r="H123" s="260"/>
      <c r="I123" s="261" t="str">
        <f t="shared" si="36"/>
        <v/>
      </c>
      <c r="J123" s="262"/>
      <c r="K123" s="394"/>
      <c r="L123" s="387"/>
      <c r="M123" s="387"/>
      <c r="N123" s="300" t="str">
        <f t="shared" si="37"/>
        <v/>
      </c>
      <c r="O123" s="268"/>
      <c r="P123" s="264" t="str">
        <f t="shared" si="31"/>
        <v/>
      </c>
      <c r="Q123" s="261" t="str">
        <f t="shared" si="32"/>
        <v/>
      </c>
      <c r="R123" s="272" t="str">
        <f t="shared" si="33"/>
        <v/>
      </c>
      <c r="S123" s="266">
        <f t="shared" si="56"/>
        <v>0</v>
      </c>
      <c r="T123" s="301" t="str">
        <f t="shared" si="39"/>
        <v/>
      </c>
      <c r="U123" s="266">
        <f t="shared" si="57"/>
        <v>0</v>
      </c>
      <c r="V123" s="267" t="str">
        <f t="shared" si="41"/>
        <v/>
      </c>
      <c r="W123" s="267" t="str">
        <f t="shared" si="42"/>
        <v/>
      </c>
      <c r="X123" s="273">
        <f t="shared" si="58"/>
        <v>0</v>
      </c>
      <c r="Y123" s="37"/>
      <c r="Z123" s="10"/>
      <c r="AA123" s="77"/>
      <c r="AE123" s="81"/>
      <c r="AF123" s="84"/>
    </row>
    <row r="124" spans="1:32" ht="15" customHeight="1" x14ac:dyDescent="0.25">
      <c r="A124" s="101" t="str">
        <f t="shared" si="35"/>
        <v>Hide</v>
      </c>
      <c r="B124" s="110"/>
      <c r="C124" s="112">
        <v>88</v>
      </c>
      <c r="D124" s="269"/>
      <c r="E124" s="270"/>
      <c r="F124" s="271"/>
      <c r="G124" s="259"/>
      <c r="H124" s="260"/>
      <c r="I124" s="261" t="str">
        <f t="shared" si="36"/>
        <v/>
      </c>
      <c r="J124" s="262"/>
      <c r="K124" s="394"/>
      <c r="L124" s="387"/>
      <c r="M124" s="387"/>
      <c r="N124" s="300" t="str">
        <f t="shared" si="37"/>
        <v/>
      </c>
      <c r="O124" s="268"/>
      <c r="P124" s="264" t="str">
        <f t="shared" si="31"/>
        <v/>
      </c>
      <c r="Q124" s="261" t="str">
        <f t="shared" si="32"/>
        <v/>
      </c>
      <c r="R124" s="272" t="str">
        <f t="shared" si="33"/>
        <v/>
      </c>
      <c r="S124" s="266">
        <f t="shared" si="56"/>
        <v>0</v>
      </c>
      <c r="T124" s="301" t="str">
        <f t="shared" si="39"/>
        <v/>
      </c>
      <c r="U124" s="266">
        <f t="shared" si="57"/>
        <v>0</v>
      </c>
      <c r="V124" s="267" t="str">
        <f t="shared" si="41"/>
        <v/>
      </c>
      <c r="W124" s="267" t="str">
        <f t="shared" si="42"/>
        <v/>
      </c>
      <c r="X124" s="273">
        <f t="shared" si="58"/>
        <v>0</v>
      </c>
      <c r="Y124" s="37"/>
      <c r="Z124" s="10"/>
      <c r="AA124" s="77"/>
      <c r="AE124" s="81"/>
      <c r="AF124" s="84"/>
    </row>
    <row r="125" spans="1:32" ht="15" customHeight="1" x14ac:dyDescent="0.25">
      <c r="A125" s="101" t="str">
        <f t="shared" si="35"/>
        <v>Hide</v>
      </c>
      <c r="B125" s="110"/>
      <c r="C125" s="112">
        <v>89</v>
      </c>
      <c r="D125" s="269"/>
      <c r="E125" s="270"/>
      <c r="F125" s="271"/>
      <c r="G125" s="259"/>
      <c r="H125" s="260"/>
      <c r="I125" s="261" t="str">
        <f t="shared" si="36"/>
        <v/>
      </c>
      <c r="J125" s="262"/>
      <c r="K125" s="394"/>
      <c r="L125" s="387"/>
      <c r="M125" s="387"/>
      <c r="N125" s="300" t="str">
        <f t="shared" si="37"/>
        <v/>
      </c>
      <c r="O125" s="268"/>
      <c r="P125" s="264" t="str">
        <f t="shared" si="31"/>
        <v/>
      </c>
      <c r="Q125" s="261" t="str">
        <f t="shared" si="32"/>
        <v/>
      </c>
      <c r="R125" s="272" t="str">
        <f t="shared" si="33"/>
        <v/>
      </c>
      <c r="S125" s="266">
        <f t="shared" si="56"/>
        <v>0</v>
      </c>
      <c r="T125" s="301" t="str">
        <f t="shared" si="39"/>
        <v/>
      </c>
      <c r="U125" s="266">
        <f t="shared" si="57"/>
        <v>0</v>
      </c>
      <c r="V125" s="267" t="str">
        <f t="shared" si="41"/>
        <v/>
      </c>
      <c r="W125" s="267" t="str">
        <f t="shared" si="42"/>
        <v/>
      </c>
      <c r="X125" s="273">
        <f t="shared" si="58"/>
        <v>0</v>
      </c>
      <c r="Y125" s="37"/>
      <c r="Z125" s="10"/>
      <c r="AA125" s="77"/>
      <c r="AE125" s="81"/>
      <c r="AF125" s="84"/>
    </row>
    <row r="126" spans="1:32" ht="15" customHeight="1" x14ac:dyDescent="0.25">
      <c r="A126" s="101" t="str">
        <f t="shared" si="35"/>
        <v>Hide</v>
      </c>
      <c r="B126" s="110"/>
      <c r="C126" s="112">
        <v>90</v>
      </c>
      <c r="D126" s="269"/>
      <c r="E126" s="270"/>
      <c r="F126" s="271"/>
      <c r="G126" s="259"/>
      <c r="H126" s="260"/>
      <c r="I126" s="261" t="str">
        <f t="shared" si="36"/>
        <v/>
      </c>
      <c r="J126" s="262"/>
      <c r="K126" s="394"/>
      <c r="L126" s="387"/>
      <c r="M126" s="387"/>
      <c r="N126" s="300" t="str">
        <f t="shared" si="37"/>
        <v/>
      </c>
      <c r="O126" s="268"/>
      <c r="P126" s="264" t="str">
        <f t="shared" si="31"/>
        <v/>
      </c>
      <c r="Q126" s="261" t="str">
        <f t="shared" si="32"/>
        <v/>
      </c>
      <c r="R126" s="272" t="str">
        <f t="shared" si="33"/>
        <v/>
      </c>
      <c r="S126" s="266">
        <f t="shared" si="56"/>
        <v>0</v>
      </c>
      <c r="T126" s="301" t="str">
        <f t="shared" si="39"/>
        <v/>
      </c>
      <c r="U126" s="266">
        <f t="shared" si="57"/>
        <v>0</v>
      </c>
      <c r="V126" s="267" t="str">
        <f t="shared" si="41"/>
        <v/>
      </c>
      <c r="W126" s="267" t="str">
        <f t="shared" si="42"/>
        <v/>
      </c>
      <c r="X126" s="273">
        <f t="shared" si="58"/>
        <v>0</v>
      </c>
      <c r="Y126" s="37"/>
      <c r="Z126" s="10"/>
      <c r="AA126" s="77"/>
      <c r="AE126" s="81"/>
      <c r="AF126" s="84"/>
    </row>
    <row r="127" spans="1:32" ht="15" customHeight="1" x14ac:dyDescent="0.25">
      <c r="A127" s="101" t="str">
        <f t="shared" si="35"/>
        <v>Hide</v>
      </c>
      <c r="B127" s="110"/>
      <c r="C127" s="112">
        <v>91</v>
      </c>
      <c r="D127" s="269"/>
      <c r="E127" s="270"/>
      <c r="F127" s="271"/>
      <c r="G127" s="259"/>
      <c r="H127" s="260"/>
      <c r="I127" s="261" t="str">
        <f t="shared" si="36"/>
        <v/>
      </c>
      <c r="J127" s="262"/>
      <c r="K127" s="394"/>
      <c r="L127" s="387"/>
      <c r="M127" s="387"/>
      <c r="N127" s="300" t="str">
        <f t="shared" si="37"/>
        <v/>
      </c>
      <c r="O127" s="268"/>
      <c r="P127" s="264" t="str">
        <f t="shared" si="31"/>
        <v/>
      </c>
      <c r="Q127" s="261" t="str">
        <f t="shared" si="32"/>
        <v/>
      </c>
      <c r="R127" s="272" t="str">
        <f t="shared" si="33"/>
        <v/>
      </c>
      <c r="S127" s="266">
        <f t="shared" si="56"/>
        <v>0</v>
      </c>
      <c r="T127" s="301" t="str">
        <f t="shared" si="39"/>
        <v/>
      </c>
      <c r="U127" s="266">
        <f t="shared" si="57"/>
        <v>0</v>
      </c>
      <c r="V127" s="267" t="str">
        <f t="shared" si="41"/>
        <v/>
      </c>
      <c r="W127" s="267" t="str">
        <f t="shared" si="42"/>
        <v/>
      </c>
      <c r="X127" s="273">
        <f t="shared" si="58"/>
        <v>0</v>
      </c>
      <c r="Y127" s="37"/>
      <c r="Z127" s="10"/>
      <c r="AA127" s="77"/>
      <c r="AE127" s="81"/>
      <c r="AF127" s="84"/>
    </row>
    <row r="128" spans="1:32" ht="15" customHeight="1" x14ac:dyDescent="0.25">
      <c r="A128" s="101" t="str">
        <f t="shared" si="35"/>
        <v>Hide</v>
      </c>
      <c r="B128" s="110"/>
      <c r="C128" s="112">
        <v>92</v>
      </c>
      <c r="D128" s="269"/>
      <c r="E128" s="270"/>
      <c r="F128" s="271"/>
      <c r="G128" s="259"/>
      <c r="H128" s="260"/>
      <c r="I128" s="261" t="str">
        <f t="shared" si="36"/>
        <v/>
      </c>
      <c r="J128" s="262"/>
      <c r="K128" s="394"/>
      <c r="L128" s="387"/>
      <c r="M128" s="387"/>
      <c r="N128" s="300" t="str">
        <f t="shared" si="37"/>
        <v/>
      </c>
      <c r="O128" s="268"/>
      <c r="P128" s="264" t="str">
        <f t="shared" si="31"/>
        <v/>
      </c>
      <c r="Q128" s="261" t="str">
        <f t="shared" si="32"/>
        <v/>
      </c>
      <c r="R128" s="272" t="str">
        <f t="shared" si="33"/>
        <v/>
      </c>
      <c r="S128" s="266">
        <f t="shared" si="56"/>
        <v>0</v>
      </c>
      <c r="T128" s="301" t="str">
        <f t="shared" si="39"/>
        <v/>
      </c>
      <c r="U128" s="266">
        <f t="shared" si="57"/>
        <v>0</v>
      </c>
      <c r="V128" s="267" t="str">
        <f t="shared" si="41"/>
        <v/>
      </c>
      <c r="W128" s="267" t="str">
        <f t="shared" si="42"/>
        <v/>
      </c>
      <c r="X128" s="273">
        <f t="shared" si="58"/>
        <v>0</v>
      </c>
      <c r="Y128" s="37"/>
      <c r="Z128" s="10"/>
      <c r="AA128" s="77"/>
      <c r="AE128" s="81"/>
      <c r="AF128" s="84"/>
    </row>
    <row r="129" spans="1:32" ht="15" customHeight="1" x14ac:dyDescent="0.25">
      <c r="A129" s="101" t="str">
        <f t="shared" si="35"/>
        <v>Hide</v>
      </c>
      <c r="B129" s="110"/>
      <c r="C129" s="112">
        <v>93</v>
      </c>
      <c r="D129" s="269"/>
      <c r="E129" s="270"/>
      <c r="F129" s="271"/>
      <c r="G129" s="259"/>
      <c r="H129" s="260"/>
      <c r="I129" s="261" t="str">
        <f t="shared" si="36"/>
        <v/>
      </c>
      <c r="J129" s="262"/>
      <c r="K129" s="394"/>
      <c r="L129" s="387"/>
      <c r="M129" s="387"/>
      <c r="N129" s="300" t="str">
        <f t="shared" si="37"/>
        <v/>
      </c>
      <c r="O129" s="268"/>
      <c r="P129" s="264" t="str">
        <f t="shared" si="31"/>
        <v/>
      </c>
      <c r="Q129" s="261" t="str">
        <f t="shared" si="32"/>
        <v/>
      </c>
      <c r="R129" s="272" t="str">
        <f t="shared" si="33"/>
        <v/>
      </c>
      <c r="S129" s="266">
        <f t="shared" si="56"/>
        <v>0</v>
      </c>
      <c r="T129" s="301" t="str">
        <f t="shared" si="39"/>
        <v/>
      </c>
      <c r="U129" s="266">
        <f t="shared" si="57"/>
        <v>0</v>
      </c>
      <c r="V129" s="267" t="str">
        <f t="shared" si="41"/>
        <v/>
      </c>
      <c r="W129" s="267" t="str">
        <f t="shared" si="42"/>
        <v/>
      </c>
      <c r="X129" s="273">
        <f t="shared" si="58"/>
        <v>0</v>
      </c>
      <c r="Y129" s="37"/>
      <c r="Z129" s="10"/>
      <c r="AA129" s="77"/>
      <c r="AE129" s="81"/>
      <c r="AF129" s="84"/>
    </row>
    <row r="130" spans="1:32" ht="15" customHeight="1" x14ac:dyDescent="0.25">
      <c r="A130" s="101" t="str">
        <f t="shared" si="35"/>
        <v>Hide</v>
      </c>
      <c r="B130" s="110"/>
      <c r="C130" s="112">
        <v>94</v>
      </c>
      <c r="D130" s="269"/>
      <c r="E130" s="270"/>
      <c r="F130" s="271"/>
      <c r="G130" s="259"/>
      <c r="H130" s="260"/>
      <c r="I130" s="261" t="str">
        <f t="shared" si="36"/>
        <v/>
      </c>
      <c r="J130" s="262"/>
      <c r="K130" s="394"/>
      <c r="L130" s="387"/>
      <c r="M130" s="387"/>
      <c r="N130" s="300" t="str">
        <f t="shared" si="37"/>
        <v/>
      </c>
      <c r="O130" s="268"/>
      <c r="P130" s="264" t="str">
        <f t="shared" si="31"/>
        <v/>
      </c>
      <c r="Q130" s="261" t="str">
        <f t="shared" si="32"/>
        <v/>
      </c>
      <c r="R130" s="272" t="str">
        <f t="shared" si="33"/>
        <v/>
      </c>
      <c r="S130" s="266">
        <f t="shared" si="56"/>
        <v>0</v>
      </c>
      <c r="T130" s="301" t="str">
        <f t="shared" si="39"/>
        <v/>
      </c>
      <c r="U130" s="266">
        <f t="shared" si="57"/>
        <v>0</v>
      </c>
      <c r="V130" s="267" t="str">
        <f t="shared" si="41"/>
        <v/>
      </c>
      <c r="W130" s="267" t="str">
        <f t="shared" si="42"/>
        <v/>
      </c>
      <c r="X130" s="273">
        <f t="shared" si="58"/>
        <v>0</v>
      </c>
      <c r="Y130" s="37"/>
      <c r="Z130" s="10"/>
      <c r="AA130" s="77"/>
      <c r="AE130" s="81"/>
      <c r="AF130" s="84"/>
    </row>
    <row r="131" spans="1:32" ht="15" customHeight="1" x14ac:dyDescent="0.25">
      <c r="A131" s="101" t="str">
        <f t="shared" si="35"/>
        <v>Hide</v>
      </c>
      <c r="B131" s="110"/>
      <c r="C131" s="112">
        <v>95</v>
      </c>
      <c r="D131" s="269"/>
      <c r="E131" s="270"/>
      <c r="F131" s="271"/>
      <c r="G131" s="259"/>
      <c r="H131" s="260"/>
      <c r="I131" s="261" t="str">
        <f t="shared" si="36"/>
        <v/>
      </c>
      <c r="J131" s="262"/>
      <c r="K131" s="394"/>
      <c r="L131" s="387"/>
      <c r="M131" s="387"/>
      <c r="N131" s="300" t="str">
        <f t="shared" si="37"/>
        <v/>
      </c>
      <c r="O131" s="268"/>
      <c r="P131" s="264" t="str">
        <f t="shared" si="31"/>
        <v/>
      </c>
      <c r="Q131" s="261" t="str">
        <f t="shared" si="32"/>
        <v/>
      </c>
      <c r="R131" s="272" t="str">
        <f t="shared" si="33"/>
        <v/>
      </c>
      <c r="S131" s="266">
        <f t="shared" si="56"/>
        <v>0</v>
      </c>
      <c r="T131" s="301" t="str">
        <f t="shared" si="39"/>
        <v/>
      </c>
      <c r="U131" s="266">
        <f t="shared" si="57"/>
        <v>0</v>
      </c>
      <c r="V131" s="267" t="str">
        <f t="shared" si="41"/>
        <v/>
      </c>
      <c r="W131" s="267" t="str">
        <f t="shared" si="42"/>
        <v/>
      </c>
      <c r="X131" s="273">
        <f t="shared" si="58"/>
        <v>0</v>
      </c>
      <c r="Y131" s="37"/>
      <c r="Z131" s="10"/>
      <c r="AA131" s="77"/>
      <c r="AE131" s="81"/>
      <c r="AF131" s="84"/>
    </row>
    <row r="132" spans="1:32" ht="15" customHeight="1" x14ac:dyDescent="0.25">
      <c r="A132" s="101" t="str">
        <f t="shared" si="35"/>
        <v>Hide</v>
      </c>
      <c r="B132" s="110"/>
      <c r="C132" s="112">
        <v>96</v>
      </c>
      <c r="D132" s="269"/>
      <c r="E132" s="270"/>
      <c r="F132" s="271"/>
      <c r="G132" s="259"/>
      <c r="H132" s="260"/>
      <c r="I132" s="261" t="str">
        <f t="shared" si="36"/>
        <v/>
      </c>
      <c r="J132" s="262"/>
      <c r="K132" s="394"/>
      <c r="L132" s="387"/>
      <c r="M132" s="387"/>
      <c r="N132" s="300" t="str">
        <f t="shared" si="37"/>
        <v/>
      </c>
      <c r="O132" s="268"/>
      <c r="P132" s="264" t="str">
        <f t="shared" si="31"/>
        <v/>
      </c>
      <c r="Q132" s="261" t="str">
        <f t="shared" si="32"/>
        <v/>
      </c>
      <c r="R132" s="272" t="str">
        <f t="shared" si="33"/>
        <v/>
      </c>
      <c r="S132" s="266">
        <f t="shared" si="56"/>
        <v>0</v>
      </c>
      <c r="T132" s="301" t="str">
        <f t="shared" si="39"/>
        <v/>
      </c>
      <c r="U132" s="266">
        <f t="shared" si="57"/>
        <v>0</v>
      </c>
      <c r="V132" s="267" t="str">
        <f t="shared" si="41"/>
        <v/>
      </c>
      <c r="W132" s="267" t="str">
        <f t="shared" si="42"/>
        <v/>
      </c>
      <c r="X132" s="273">
        <f t="shared" si="58"/>
        <v>0</v>
      </c>
      <c r="Y132" s="37"/>
      <c r="Z132" s="10"/>
      <c r="AA132" s="77"/>
      <c r="AE132" s="81"/>
      <c r="AF132" s="84"/>
    </row>
    <row r="133" spans="1:32" ht="15" customHeight="1" x14ac:dyDescent="0.25">
      <c r="A133" s="101" t="str">
        <f t="shared" si="35"/>
        <v>Hide</v>
      </c>
      <c r="B133" s="110"/>
      <c r="C133" s="112">
        <v>97</v>
      </c>
      <c r="D133" s="269"/>
      <c r="E133" s="270"/>
      <c r="F133" s="271"/>
      <c r="G133" s="259"/>
      <c r="H133" s="260"/>
      <c r="I133" s="261" t="str">
        <f t="shared" si="36"/>
        <v/>
      </c>
      <c r="J133" s="262"/>
      <c r="K133" s="394"/>
      <c r="L133" s="387"/>
      <c r="M133" s="387"/>
      <c r="N133" s="300" t="str">
        <f t="shared" si="37"/>
        <v/>
      </c>
      <c r="O133" s="268"/>
      <c r="P133" s="264" t="str">
        <f t="shared" si="31"/>
        <v/>
      </c>
      <c r="Q133" s="261" t="str">
        <f t="shared" si="32"/>
        <v/>
      </c>
      <c r="R133" s="272" t="str">
        <f t="shared" si="33"/>
        <v/>
      </c>
      <c r="S133" s="266">
        <f t="shared" si="56"/>
        <v>0</v>
      </c>
      <c r="T133" s="301" t="str">
        <f t="shared" si="39"/>
        <v/>
      </c>
      <c r="U133" s="266">
        <f t="shared" si="57"/>
        <v>0</v>
      </c>
      <c r="V133" s="267" t="str">
        <f t="shared" si="41"/>
        <v/>
      </c>
      <c r="W133" s="267" t="str">
        <f t="shared" si="42"/>
        <v/>
      </c>
      <c r="X133" s="273">
        <f t="shared" si="58"/>
        <v>0</v>
      </c>
      <c r="Y133" s="37"/>
      <c r="Z133" s="10"/>
      <c r="AA133" s="77"/>
      <c r="AE133" s="81"/>
      <c r="AF133" s="84"/>
    </row>
    <row r="134" spans="1:32" ht="15" customHeight="1" x14ac:dyDescent="0.25">
      <c r="A134" s="101" t="str">
        <f t="shared" si="35"/>
        <v>Hide</v>
      </c>
      <c r="B134" s="110"/>
      <c r="C134" s="112">
        <v>98</v>
      </c>
      <c r="D134" s="269"/>
      <c r="E134" s="270"/>
      <c r="F134" s="271"/>
      <c r="G134" s="259"/>
      <c r="H134" s="260"/>
      <c r="I134" s="261" t="str">
        <f t="shared" si="36"/>
        <v/>
      </c>
      <c r="J134" s="262"/>
      <c r="K134" s="394"/>
      <c r="L134" s="387"/>
      <c r="M134" s="387"/>
      <c r="N134" s="300" t="str">
        <f t="shared" si="37"/>
        <v/>
      </c>
      <c r="O134" s="268"/>
      <c r="P134" s="264" t="str">
        <f t="shared" si="31"/>
        <v/>
      </c>
      <c r="Q134" s="261" t="str">
        <f t="shared" si="32"/>
        <v/>
      </c>
      <c r="R134" s="272" t="str">
        <f t="shared" si="33"/>
        <v/>
      </c>
      <c r="S134" s="266">
        <f t="shared" si="56"/>
        <v>0</v>
      </c>
      <c r="T134" s="301" t="str">
        <f t="shared" si="39"/>
        <v/>
      </c>
      <c r="U134" s="266">
        <f t="shared" si="57"/>
        <v>0</v>
      </c>
      <c r="V134" s="267" t="str">
        <f t="shared" si="41"/>
        <v/>
      </c>
      <c r="W134" s="267" t="str">
        <f t="shared" si="42"/>
        <v/>
      </c>
      <c r="X134" s="273">
        <f t="shared" si="58"/>
        <v>0</v>
      </c>
      <c r="Y134" s="37"/>
      <c r="Z134" s="10"/>
      <c r="AA134" s="77"/>
      <c r="AE134" s="81"/>
      <c r="AF134" s="84"/>
    </row>
    <row r="135" spans="1:32" ht="15" customHeight="1" x14ac:dyDescent="0.25">
      <c r="A135" s="101" t="str">
        <f t="shared" si="35"/>
        <v>Hide</v>
      </c>
      <c r="B135" s="110"/>
      <c r="C135" s="112">
        <v>99</v>
      </c>
      <c r="D135" s="269"/>
      <c r="E135" s="270"/>
      <c r="F135" s="271"/>
      <c r="G135" s="259"/>
      <c r="H135" s="260"/>
      <c r="I135" s="261" t="str">
        <f t="shared" si="36"/>
        <v/>
      </c>
      <c r="J135" s="262"/>
      <c r="K135" s="394"/>
      <c r="L135" s="387"/>
      <c r="M135" s="387"/>
      <c r="N135" s="300" t="str">
        <f t="shared" si="37"/>
        <v/>
      </c>
      <c r="O135" s="268"/>
      <c r="P135" s="264" t="str">
        <f t="shared" si="31"/>
        <v/>
      </c>
      <c r="Q135" s="261" t="str">
        <f t="shared" si="32"/>
        <v/>
      </c>
      <c r="R135" s="272" t="str">
        <f t="shared" si="33"/>
        <v/>
      </c>
      <c r="S135" s="266">
        <f t="shared" si="56"/>
        <v>0</v>
      </c>
      <c r="T135" s="301" t="str">
        <f t="shared" si="39"/>
        <v/>
      </c>
      <c r="U135" s="266">
        <f t="shared" si="57"/>
        <v>0</v>
      </c>
      <c r="V135" s="267" t="str">
        <f t="shared" si="41"/>
        <v/>
      </c>
      <c r="W135" s="267" t="str">
        <f t="shared" si="42"/>
        <v/>
      </c>
      <c r="X135" s="273">
        <f t="shared" si="58"/>
        <v>0</v>
      </c>
      <c r="Y135" s="37"/>
      <c r="Z135" s="10"/>
      <c r="AA135" s="77"/>
      <c r="AE135" s="81"/>
      <c r="AF135" s="84"/>
    </row>
    <row r="136" spans="1:32" ht="13.5" customHeight="1" x14ac:dyDescent="0.25">
      <c r="A136" s="101" t="str">
        <f>IF(OR(D136&lt;&gt;"",H136&lt;&gt;"",J136&lt;&gt;"",K136&lt;&gt;"",O136&lt;&gt;""),"Show","Hide")</f>
        <v>Hide</v>
      </c>
      <c r="B136" s="110"/>
      <c r="C136" s="112">
        <v>100</v>
      </c>
      <c r="D136" s="269"/>
      <c r="E136" s="270"/>
      <c r="F136" s="271"/>
      <c r="G136" s="259"/>
      <c r="H136" s="260"/>
      <c r="I136" s="261" t="str">
        <f t="shared" ref="I136" si="59">IF(ISNA(VLOOKUP(H136,$D$162:$E$165,2,FALSE)),"",VLOOKUP(H136,$D$162:$E$165,2,FALSE))</f>
        <v/>
      </c>
      <c r="J136" s="262"/>
      <c r="K136" s="394"/>
      <c r="L136" s="387"/>
      <c r="M136" s="387"/>
      <c r="N136" s="300" t="str">
        <f t="shared" si="37"/>
        <v/>
      </c>
      <c r="O136" s="268"/>
      <c r="P136" s="264" t="str">
        <f t="shared" si="31"/>
        <v/>
      </c>
      <c r="Q136" s="261" t="str">
        <f t="shared" si="32"/>
        <v/>
      </c>
      <c r="R136" s="265" t="str">
        <f t="shared" si="33"/>
        <v/>
      </c>
      <c r="S136" s="266">
        <f t="shared" si="56"/>
        <v>0</v>
      </c>
      <c r="T136" s="301" t="str">
        <f t="shared" si="39"/>
        <v/>
      </c>
      <c r="U136" s="266">
        <f t="shared" si="57"/>
        <v>0</v>
      </c>
      <c r="V136" s="267" t="str">
        <f t="shared" si="41"/>
        <v/>
      </c>
      <c r="W136" s="267" t="str">
        <f t="shared" si="42"/>
        <v/>
      </c>
      <c r="X136" s="267">
        <f t="shared" si="58"/>
        <v>0</v>
      </c>
      <c r="Y136" s="37">
        <f t="shared" ref="Y136" si="60">IF(X136&lt;&gt;"",VALUE(X136),0)</f>
        <v>0</v>
      </c>
      <c r="Z136" s="10"/>
      <c r="AA136" s="77"/>
      <c r="AE136" s="81"/>
      <c r="AF136" s="84"/>
    </row>
    <row r="137" spans="1:32" x14ac:dyDescent="0.25">
      <c r="A137" s="178"/>
      <c r="B137" s="105"/>
      <c r="C137" s="67"/>
      <c r="D137" s="67"/>
      <c r="E137" s="67"/>
      <c r="F137" s="47"/>
      <c r="G137" s="47"/>
      <c r="H137" s="47"/>
      <c r="I137" s="47"/>
      <c r="J137" s="47"/>
      <c r="K137" s="43"/>
      <c r="L137" s="125"/>
      <c r="M137" s="125"/>
      <c r="N137" s="125"/>
      <c r="O137" s="47"/>
      <c r="P137" s="96"/>
      <c r="Q137" s="96"/>
      <c r="R137" s="97"/>
      <c r="S137" s="98"/>
      <c r="T137" s="64"/>
      <c r="U137" s="64"/>
      <c r="V137" s="99"/>
      <c r="W137" s="64"/>
      <c r="X137" s="99"/>
      <c r="Y137" s="28"/>
      <c r="Z137" s="10"/>
      <c r="AA137" s="77"/>
    </row>
    <row r="138" spans="1:32" ht="4.5" customHeight="1" x14ac:dyDescent="0.25">
      <c r="A138" s="178"/>
      <c r="B138" s="101"/>
      <c r="C138" s="274"/>
      <c r="D138" s="275"/>
      <c r="E138" s="275"/>
      <c r="F138" s="275"/>
      <c r="G138" s="275"/>
      <c r="H138" s="275"/>
      <c r="I138" s="49"/>
      <c r="J138" s="50"/>
      <c r="K138" s="71"/>
      <c r="L138" s="49"/>
      <c r="M138" s="49"/>
      <c r="N138" s="49"/>
      <c r="O138" s="49"/>
      <c r="P138" s="49"/>
      <c r="Q138" s="49"/>
      <c r="R138" s="49"/>
      <c r="S138" s="72"/>
      <c r="T138" s="49"/>
      <c r="U138" s="49"/>
      <c r="V138" s="73"/>
      <c r="W138" s="73"/>
      <c r="X138" s="74"/>
      <c r="Y138" s="28"/>
      <c r="Z138" s="10"/>
      <c r="AA138" s="77"/>
    </row>
    <row r="139" spans="1:32" ht="15.75" x14ac:dyDescent="0.25">
      <c r="A139" s="178"/>
      <c r="B139" s="105"/>
      <c r="C139" s="276" t="s">
        <v>89</v>
      </c>
      <c r="D139" s="277"/>
      <c r="E139" s="277"/>
      <c r="F139" s="278"/>
      <c r="G139" s="279"/>
      <c r="H139" s="280"/>
      <c r="I139" s="47"/>
      <c r="J139" s="135"/>
      <c r="K139" s="297" t="s">
        <v>90</v>
      </c>
      <c r="L139" s="382"/>
      <c r="M139" s="382"/>
      <c r="N139" s="294"/>
      <c r="O139" s="298" t="s">
        <v>61</v>
      </c>
      <c r="P139" s="401" t="s">
        <v>12</v>
      </c>
      <c r="Q139" s="401"/>
      <c r="R139" s="402"/>
      <c r="S139" s="300"/>
      <c r="T139" s="301">
        <f>SUMPRODUCT(($I$37:$I$136=2)*($Q$37:$Q$136=1),$T$37:$T$136)</f>
        <v>0</v>
      </c>
      <c r="U139" s="301"/>
      <c r="V139" s="302">
        <f>SUMPRODUCT(($I$37:$I$136=2)*($Q$37:$Q$136=1),$V$37:$V$136)</f>
        <v>0</v>
      </c>
      <c r="W139" s="302">
        <f>SUMPRODUCT(($I$37:$I$136=2)*($Q$37:$Q$136=1),$W$37:$W$136)</f>
        <v>0</v>
      </c>
      <c r="X139" s="302">
        <f>+W139+V139</f>
        <v>0</v>
      </c>
      <c r="Y139" s="28"/>
      <c r="Z139" s="10"/>
      <c r="AA139" s="77"/>
    </row>
    <row r="140" spans="1:32" ht="15.75" x14ac:dyDescent="0.25">
      <c r="A140" s="178"/>
      <c r="B140" s="105"/>
      <c r="C140" s="281" t="s">
        <v>209</v>
      </c>
      <c r="D140" s="282"/>
      <c r="E140" s="282"/>
      <c r="F140" s="283"/>
      <c r="G140" s="284"/>
      <c r="H140" s="285"/>
      <c r="I140" s="47"/>
      <c r="J140" s="135"/>
      <c r="K140" s="303"/>
      <c r="L140" s="294"/>
      <c r="M140" s="294"/>
      <c r="N140" s="294"/>
      <c r="O140" s="294"/>
      <c r="P140" s="401" t="s">
        <v>13</v>
      </c>
      <c r="Q140" s="401"/>
      <c r="R140" s="402"/>
      <c r="S140" s="300"/>
      <c r="T140" s="301">
        <f>SUMPRODUCT(($I$37:$I$136=1)*($Q$37:$Q$136=1),$T$37:$T$136)</f>
        <v>0</v>
      </c>
      <c r="U140" s="301"/>
      <c r="V140" s="302">
        <f>SUMPRODUCT(($I$37:$I$136=1)*($Q$37:$Q$136=1),$V$37:$V$136)</f>
        <v>0</v>
      </c>
      <c r="W140" s="302">
        <f>SUMPRODUCT(($I$37:$I$136=1)*($Q$37:$Q$136=1),$W$37:$W$136)</f>
        <v>0</v>
      </c>
      <c r="X140" s="302">
        <f t="shared" ref="X140:X147" si="61">+W140+V140</f>
        <v>0</v>
      </c>
      <c r="Y140" s="28"/>
      <c r="Z140" s="10"/>
      <c r="AA140" s="77"/>
    </row>
    <row r="141" spans="1:32" ht="15" customHeight="1" x14ac:dyDescent="0.25">
      <c r="A141" s="178"/>
      <c r="B141" s="105"/>
      <c r="C141" s="281" t="s">
        <v>58</v>
      </c>
      <c r="D141" s="282"/>
      <c r="E141" s="282"/>
      <c r="F141" s="283"/>
      <c r="G141" s="286"/>
      <c r="H141" s="287"/>
      <c r="I141" s="47"/>
      <c r="J141" s="135"/>
      <c r="K141" s="303"/>
      <c r="L141" s="294"/>
      <c r="M141" s="294"/>
      <c r="N141" s="294"/>
      <c r="O141" s="294"/>
      <c r="P141" s="401" t="s">
        <v>11</v>
      </c>
      <c r="Q141" s="401"/>
      <c r="R141" s="402"/>
      <c r="S141" s="300"/>
      <c r="T141" s="301">
        <f>SUMPRODUCT(($I$37:$I$136=4)*($Q$37:$Q$136=1),$T$37:$T$136)</f>
        <v>0</v>
      </c>
      <c r="U141" s="301"/>
      <c r="V141" s="302">
        <f>SUMPRODUCT(($I$37:$I$136=4)*($Q$37:$Q$136=1),$V$37:$V$136)</f>
        <v>0</v>
      </c>
      <c r="W141" s="302">
        <f>SUMPRODUCT(($I$37:$I$136=4)*($Q$37:$Q$136=1),$W$37:$W$136)</f>
        <v>0</v>
      </c>
      <c r="X141" s="302">
        <f t="shared" si="61"/>
        <v>0</v>
      </c>
      <c r="Y141" s="28"/>
      <c r="Z141" s="10"/>
      <c r="AA141" s="77"/>
    </row>
    <row r="142" spans="1:32" ht="15" customHeight="1" x14ac:dyDescent="0.25">
      <c r="A142" s="178"/>
      <c r="B142" s="106"/>
      <c r="C142" s="281" t="s">
        <v>215</v>
      </c>
      <c r="D142" s="282"/>
      <c r="E142" s="282"/>
      <c r="F142" s="283"/>
      <c r="G142" s="288" t="e">
        <f>IF(G140="yes",R172,INDEX(R172:R181,MATCH(G141,K172:K181,0)))</f>
        <v>#N/A</v>
      </c>
      <c r="H142" s="289"/>
      <c r="I142" s="137"/>
      <c r="J142" s="136"/>
      <c r="K142" s="304"/>
      <c r="L142" s="305"/>
      <c r="M142" s="305"/>
      <c r="N142" s="305"/>
      <c r="O142" s="306"/>
      <c r="P142" s="307" t="s">
        <v>34</v>
      </c>
      <c r="Q142" s="308"/>
      <c r="R142" s="309"/>
      <c r="S142" s="310"/>
      <c r="T142" s="311">
        <f>SUM(T139:T141)</f>
        <v>0</v>
      </c>
      <c r="U142" s="312"/>
      <c r="V142" s="313">
        <f>SUM(V139:V141)</f>
        <v>0</v>
      </c>
      <c r="W142" s="313">
        <f>SUM(W139:W141)</f>
        <v>0</v>
      </c>
      <c r="X142" s="313">
        <f t="shared" si="61"/>
        <v>0</v>
      </c>
      <c r="Y142" s="27"/>
      <c r="Z142" s="10"/>
      <c r="AA142" s="77"/>
      <c r="AB142" s="121"/>
    </row>
    <row r="143" spans="1:32" ht="15" customHeight="1" x14ac:dyDescent="0.25">
      <c r="A143" s="178"/>
      <c r="B143" s="105"/>
      <c r="C143" s="281" t="s">
        <v>59</v>
      </c>
      <c r="D143" s="282"/>
      <c r="E143" s="282"/>
      <c r="F143" s="283"/>
      <c r="G143" s="389"/>
      <c r="H143" s="290"/>
      <c r="I143" s="47"/>
      <c r="J143" s="135"/>
      <c r="K143" s="314"/>
      <c r="L143" s="315"/>
      <c r="M143" s="315"/>
      <c r="N143" s="315"/>
      <c r="O143" s="316" t="s">
        <v>62</v>
      </c>
      <c r="P143" s="407" t="s">
        <v>12</v>
      </c>
      <c r="Q143" s="407"/>
      <c r="R143" s="408"/>
      <c r="S143" s="317"/>
      <c r="T143" s="301">
        <f>SUMPRODUCT(($I$37:$I$136=2)*($Q$37:$Q$136=2),$T$37:$T$136)</f>
        <v>0</v>
      </c>
      <c r="U143" s="301"/>
      <c r="V143" s="302">
        <f>SUMPRODUCT(($I$37:$I$136=2)*($Q$37:$Q$136=2),$V$37:$V$136)</f>
        <v>0</v>
      </c>
      <c r="W143" s="302">
        <f>SUMPRODUCT(($I$37:$I$136=2)*($Q$37:$Q$136=2),$W$37:$W$136)</f>
        <v>0</v>
      </c>
      <c r="X143" s="302">
        <f t="shared" si="61"/>
        <v>0</v>
      </c>
      <c r="Y143" s="28"/>
      <c r="Z143" s="10"/>
      <c r="AA143" s="77"/>
    </row>
    <row r="144" spans="1:32" ht="15" customHeight="1" x14ac:dyDescent="0.25">
      <c r="A144" s="178"/>
      <c r="B144" s="105"/>
      <c r="C144" s="281" t="s">
        <v>214</v>
      </c>
      <c r="D144" s="282"/>
      <c r="E144" s="282"/>
      <c r="F144" s="283"/>
      <c r="G144" s="390" t="e">
        <f>G143*G142</f>
        <v>#N/A</v>
      </c>
      <c r="H144" s="291"/>
      <c r="I144" s="47"/>
      <c r="J144" s="135"/>
      <c r="K144" s="303"/>
      <c r="L144" s="294"/>
      <c r="M144" s="294"/>
      <c r="N144" s="294"/>
      <c r="O144" s="294"/>
      <c r="P144" s="401" t="s">
        <v>13</v>
      </c>
      <c r="Q144" s="401"/>
      <c r="R144" s="402"/>
      <c r="S144" s="300"/>
      <c r="T144" s="301">
        <f>SUMPRODUCT(($I$37:$I$136=1)*($Q$37:$Q$136=2),$T$37:$T$136)</f>
        <v>0</v>
      </c>
      <c r="U144" s="301"/>
      <c r="V144" s="302">
        <f>SUMPRODUCT(($I$37:$I$136=1)*($Q$37:$Q$136=2),$V$37:$V$136)</f>
        <v>0</v>
      </c>
      <c r="W144" s="302">
        <f>SUMPRODUCT(($I$37:$I$136=1)*($Q$37:$Q$136=2),$W$37:$W$136)</f>
        <v>0</v>
      </c>
      <c r="X144" s="302">
        <f t="shared" si="61"/>
        <v>0</v>
      </c>
      <c r="Y144" s="28"/>
      <c r="Z144" s="10"/>
      <c r="AA144" s="77"/>
    </row>
    <row r="145" spans="1:27" ht="15.75" x14ac:dyDescent="0.25">
      <c r="A145" s="178"/>
      <c r="B145" s="105"/>
      <c r="C145" s="292"/>
      <c r="D145" s="293"/>
      <c r="E145" s="293"/>
      <c r="F145" s="294"/>
      <c r="G145" s="294"/>
      <c r="H145" s="294"/>
      <c r="I145" s="47"/>
      <c r="J145" s="135"/>
      <c r="K145" s="303"/>
      <c r="L145" s="294"/>
      <c r="M145" s="294"/>
      <c r="N145" s="294"/>
      <c r="O145" s="294"/>
      <c r="P145" s="401" t="s">
        <v>11</v>
      </c>
      <c r="Q145" s="401"/>
      <c r="R145" s="402"/>
      <c r="S145" s="300"/>
      <c r="T145" s="301">
        <f>SUMPRODUCT(($I$37:$I$136=4)*($Q$37:$Q$136=2),$T$37:$T$136)</f>
        <v>0</v>
      </c>
      <c r="U145" s="301"/>
      <c r="V145" s="302">
        <f>SUMPRODUCT(($I$37:$I$136=4)*($Q$37:$Q$136=2),$V$37:$V$136)</f>
        <v>0</v>
      </c>
      <c r="W145" s="302">
        <f>SUMPRODUCT(($I$37:$I$136=4)*($Q$37:$Q$136=2),$W$37:$W$136)</f>
        <v>0</v>
      </c>
      <c r="X145" s="302">
        <f t="shared" si="61"/>
        <v>0</v>
      </c>
      <c r="Y145" s="28"/>
      <c r="Z145" s="10"/>
      <c r="AA145" s="77"/>
    </row>
    <row r="146" spans="1:27" ht="15.75" x14ac:dyDescent="0.25">
      <c r="A146" s="178"/>
      <c r="B146" s="105"/>
      <c r="C146" s="292"/>
      <c r="D146" s="293"/>
      <c r="E146" s="293"/>
      <c r="F146" s="293"/>
      <c r="G146" s="293"/>
      <c r="H146" s="293"/>
      <c r="I146" s="67"/>
      <c r="J146" s="66"/>
      <c r="K146" s="295"/>
      <c r="L146" s="296"/>
      <c r="M146" s="296"/>
      <c r="N146" s="296"/>
      <c r="O146" s="306"/>
      <c r="P146" s="307" t="s">
        <v>34</v>
      </c>
      <c r="Q146" s="308"/>
      <c r="R146" s="309"/>
      <c r="S146" s="318"/>
      <c r="T146" s="311">
        <f>SUM(T143:T145)</f>
        <v>0</v>
      </c>
      <c r="U146" s="312"/>
      <c r="V146" s="313">
        <f>SUM(V143:V145)</f>
        <v>0</v>
      </c>
      <c r="W146" s="313">
        <f>SUM(W143:W145)</f>
        <v>0</v>
      </c>
      <c r="X146" s="313">
        <f t="shared" si="61"/>
        <v>0</v>
      </c>
      <c r="Y146" s="27"/>
      <c r="Z146" s="10"/>
      <c r="AA146" s="77"/>
    </row>
    <row r="147" spans="1:27" ht="15.75" x14ac:dyDescent="0.25">
      <c r="A147" s="178"/>
      <c r="B147" s="105"/>
      <c r="C147" s="295"/>
      <c r="D147" s="296"/>
      <c r="E147" s="296"/>
      <c r="F147" s="296"/>
      <c r="G147" s="296"/>
      <c r="H147" s="296"/>
      <c r="I147" s="68"/>
      <c r="J147" s="66"/>
      <c r="K147" s="319"/>
      <c r="L147" s="320"/>
      <c r="M147" s="320"/>
      <c r="N147" s="320"/>
      <c r="O147" s="321"/>
      <c r="P147" s="322" t="s">
        <v>29</v>
      </c>
      <c r="Q147" s="323"/>
      <c r="R147" s="324"/>
      <c r="S147" s="318"/>
      <c r="T147" s="311">
        <f>+T146+T142</f>
        <v>0</v>
      </c>
      <c r="U147" s="325">
        <f>U142+U146</f>
        <v>0</v>
      </c>
      <c r="V147" s="313">
        <f>+V146+V142</f>
        <v>0</v>
      </c>
      <c r="W147" s="313">
        <f>+W146+W142</f>
        <v>0</v>
      </c>
      <c r="X147" s="313">
        <f t="shared" si="61"/>
        <v>0</v>
      </c>
      <c r="Y147" s="27"/>
      <c r="Z147" s="10"/>
      <c r="AA147" s="77"/>
    </row>
    <row r="148" spans="1:27" x14ac:dyDescent="0.25">
      <c r="A148" s="101"/>
      <c r="B148" s="101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51"/>
      <c r="T148" s="42"/>
      <c r="U148" s="42"/>
      <c r="V148" s="69"/>
      <c r="W148" s="69"/>
      <c r="X148" s="69"/>
      <c r="Y148" s="69"/>
      <c r="Z148" s="70"/>
      <c r="AA148" s="77"/>
    </row>
    <row r="149" spans="1:27" ht="7.5" customHeight="1" x14ac:dyDescent="0.25">
      <c r="A149" s="8"/>
      <c r="B149" s="101"/>
      <c r="C149" s="71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72"/>
      <c r="T149" s="49"/>
      <c r="U149" s="49"/>
      <c r="V149" s="73"/>
      <c r="W149" s="73"/>
      <c r="X149" s="74"/>
      <c r="Y149" s="69"/>
      <c r="Z149" s="70"/>
      <c r="AA149" s="77"/>
    </row>
    <row r="150" spans="1:27" ht="15.75" x14ac:dyDescent="0.25">
      <c r="A150" s="8"/>
      <c r="B150" s="104"/>
      <c r="C150" s="75"/>
      <c r="D150" s="326" t="s">
        <v>10</v>
      </c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32"/>
      <c r="T150" s="225"/>
      <c r="U150" s="225"/>
      <c r="V150" s="327"/>
      <c r="W150" s="327"/>
      <c r="X150" s="328"/>
      <c r="Y150" s="69"/>
      <c r="Z150" s="70"/>
      <c r="AA150" s="77"/>
    </row>
    <row r="151" spans="1:27" ht="15.75" x14ac:dyDescent="0.25">
      <c r="A151" s="8"/>
      <c r="B151" s="101"/>
      <c r="C151" s="50"/>
      <c r="D151" s="329" t="s">
        <v>102</v>
      </c>
      <c r="E151" s="330"/>
      <c r="F151" s="330"/>
      <c r="G151" s="330"/>
      <c r="H151" s="330"/>
      <c r="I151" s="330"/>
      <c r="J151" s="330"/>
      <c r="K151" s="330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1"/>
      <c r="Y151" s="76"/>
      <c r="Z151" s="70"/>
      <c r="AA151" s="77"/>
    </row>
    <row r="152" spans="1:27" ht="15.75" x14ac:dyDescent="0.25">
      <c r="A152" s="8"/>
      <c r="B152" s="101"/>
      <c r="C152" s="50"/>
      <c r="D152" s="329" t="s">
        <v>103</v>
      </c>
      <c r="E152" s="330"/>
      <c r="F152" s="330"/>
      <c r="G152" s="330"/>
      <c r="H152" s="330"/>
      <c r="I152" s="330"/>
      <c r="J152" s="330"/>
      <c r="K152" s="330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1"/>
      <c r="Y152" s="76"/>
      <c r="Z152" s="70"/>
      <c r="AA152" s="77"/>
    </row>
    <row r="153" spans="1:27" ht="15.75" x14ac:dyDescent="0.25">
      <c r="A153" s="8"/>
      <c r="B153" s="101"/>
      <c r="C153" s="50"/>
      <c r="D153" s="332" t="s">
        <v>56</v>
      </c>
      <c r="E153" s="329"/>
      <c r="F153" s="329"/>
      <c r="G153" s="329"/>
      <c r="H153" s="333"/>
      <c r="I153" s="334"/>
      <c r="J153" s="335"/>
      <c r="K153" s="335"/>
      <c r="L153" s="335"/>
      <c r="M153" s="335"/>
      <c r="N153" s="335"/>
      <c r="O153" s="335"/>
      <c r="P153" s="329"/>
      <c r="Q153" s="294"/>
      <c r="R153" s="336"/>
      <c r="S153" s="337"/>
      <c r="T153" s="338"/>
      <c r="U153" s="225"/>
      <c r="V153" s="338"/>
      <c r="W153" s="338"/>
      <c r="X153" s="339"/>
      <c r="Y153" s="42"/>
      <c r="Z153" s="70"/>
      <c r="AA153" s="77"/>
    </row>
    <row r="154" spans="1:27" ht="15.75" x14ac:dyDescent="0.25">
      <c r="A154" s="8"/>
      <c r="B154" s="101"/>
      <c r="C154" s="50"/>
      <c r="D154" s="340" t="s">
        <v>7</v>
      </c>
      <c r="E154" s="294"/>
      <c r="F154" s="294"/>
      <c r="G154" s="294"/>
      <c r="H154" s="223"/>
      <c r="I154" s="341"/>
      <c r="J154" s="257"/>
      <c r="K154" s="257"/>
      <c r="L154" s="257"/>
      <c r="M154" s="257"/>
      <c r="N154" s="257"/>
      <c r="O154" s="257"/>
      <c r="P154" s="294"/>
      <c r="Q154" s="294"/>
      <c r="R154" s="342"/>
      <c r="S154" s="337"/>
      <c r="T154" s="225"/>
      <c r="U154" s="225"/>
      <c r="V154" s="225"/>
      <c r="W154" s="225"/>
      <c r="X154" s="339"/>
      <c r="Y154" s="42"/>
      <c r="Z154" s="70"/>
      <c r="AA154" s="77"/>
    </row>
    <row r="155" spans="1:27" ht="15.75" x14ac:dyDescent="0.25">
      <c r="A155" s="8"/>
      <c r="B155" s="101"/>
      <c r="C155" s="50"/>
      <c r="D155" s="340" t="s">
        <v>8</v>
      </c>
      <c r="E155" s="294"/>
      <c r="F155" s="294"/>
      <c r="G155" s="294"/>
      <c r="H155" s="343"/>
      <c r="I155" s="341"/>
      <c r="J155" s="257"/>
      <c r="K155" s="257"/>
      <c r="L155" s="257"/>
      <c r="M155" s="257"/>
      <c r="N155" s="257"/>
      <c r="O155" s="257"/>
      <c r="P155" s="294"/>
      <c r="Q155" s="294"/>
      <c r="R155" s="342"/>
      <c r="S155" s="337"/>
      <c r="T155" s="225"/>
      <c r="U155" s="225"/>
      <c r="V155" s="225"/>
      <c r="W155" s="225"/>
      <c r="X155" s="339"/>
      <c r="Y155" s="42"/>
      <c r="Z155" s="70"/>
      <c r="AA155" s="77"/>
    </row>
    <row r="156" spans="1:27" ht="7.5" customHeight="1" x14ac:dyDescent="0.25">
      <c r="A156" s="8"/>
      <c r="B156" s="101"/>
      <c r="C156" s="57"/>
      <c r="D156" s="344"/>
      <c r="E156" s="345"/>
      <c r="F156" s="345"/>
      <c r="G156" s="345"/>
      <c r="H156" s="345"/>
      <c r="I156" s="345"/>
      <c r="J156" s="345"/>
      <c r="K156" s="345"/>
      <c r="L156" s="345"/>
      <c r="M156" s="345"/>
      <c r="N156" s="345"/>
      <c r="O156" s="345"/>
      <c r="P156" s="345"/>
      <c r="Q156" s="345"/>
      <c r="R156" s="345"/>
      <c r="S156" s="346"/>
      <c r="T156" s="345"/>
      <c r="U156" s="345"/>
      <c r="V156" s="345"/>
      <c r="W156" s="345"/>
      <c r="X156" s="347"/>
      <c r="Y156" s="42"/>
      <c r="Z156" s="70"/>
      <c r="AA156" s="77"/>
    </row>
    <row r="157" spans="1:27" x14ac:dyDescent="0.25">
      <c r="A157" s="8"/>
      <c r="B157" s="101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51"/>
      <c r="T157" s="42"/>
      <c r="U157" s="42"/>
      <c r="V157" s="42"/>
      <c r="W157" s="42"/>
      <c r="X157" s="42"/>
      <c r="Y157" s="42"/>
      <c r="Z157" s="70"/>
      <c r="AA157" s="77"/>
    </row>
    <row r="158" spans="1:27" ht="15.75" x14ac:dyDescent="0.25">
      <c r="A158" s="8"/>
      <c r="B158" s="108"/>
      <c r="C158" s="348" t="s">
        <v>30</v>
      </c>
      <c r="D158" s="349"/>
      <c r="E158" s="349"/>
      <c r="F158" s="349"/>
      <c r="G158" s="349"/>
      <c r="H158" s="349"/>
      <c r="I158" s="349"/>
      <c r="J158" s="349"/>
      <c r="K158" s="349"/>
      <c r="L158" s="349"/>
      <c r="M158" s="349"/>
      <c r="N158" s="349"/>
      <c r="O158" s="349"/>
      <c r="P158" s="349"/>
      <c r="Q158" s="349"/>
      <c r="R158" s="349"/>
      <c r="S158" s="350"/>
      <c r="T158" s="349"/>
      <c r="U158" s="349"/>
      <c r="V158" s="349"/>
      <c r="W158" s="349"/>
      <c r="X158" s="351"/>
      <c r="Y158" s="42"/>
      <c r="Z158" s="70"/>
      <c r="AA158" s="77"/>
    </row>
    <row r="159" spans="1:27" ht="15.75" x14ac:dyDescent="0.25">
      <c r="A159" s="8"/>
      <c r="B159" s="101"/>
      <c r="C159" s="352"/>
      <c r="D159" s="353" t="s">
        <v>28</v>
      </c>
      <c r="E159" s="354"/>
      <c r="F159" s="354"/>
      <c r="G159" s="354"/>
      <c r="H159" s="354"/>
      <c r="I159" s="354"/>
      <c r="J159" s="354"/>
      <c r="K159" s="354"/>
      <c r="L159" s="354"/>
      <c r="M159" s="354"/>
      <c r="N159" s="354"/>
      <c r="O159" s="354"/>
      <c r="P159" s="354"/>
      <c r="Q159" s="354"/>
      <c r="R159" s="354"/>
      <c r="S159" s="355"/>
      <c r="T159" s="356" t="s">
        <v>31</v>
      </c>
      <c r="U159" s="356"/>
      <c r="V159" s="356" t="s">
        <v>32</v>
      </c>
      <c r="W159" s="356" t="s">
        <v>33</v>
      </c>
      <c r="X159" s="357" t="s">
        <v>53</v>
      </c>
      <c r="Y159" s="42"/>
      <c r="Z159" s="70"/>
      <c r="AA159" s="77"/>
    </row>
    <row r="160" spans="1:27" ht="15.75" x14ac:dyDescent="0.25">
      <c r="A160" s="8"/>
      <c r="B160" s="101"/>
      <c r="C160" s="352"/>
      <c r="D160" s="354" t="s">
        <v>70</v>
      </c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4"/>
      <c r="R160" s="354"/>
      <c r="S160" s="355"/>
      <c r="T160" s="358"/>
      <c r="U160" s="358"/>
      <c r="V160" s="358"/>
      <c r="W160" s="358"/>
      <c r="X160" s="358"/>
      <c r="Y160" s="42"/>
      <c r="Z160" s="70"/>
      <c r="AA160" s="77"/>
    </row>
    <row r="161" spans="1:33" ht="9" customHeight="1" x14ac:dyDescent="0.25">
      <c r="A161" s="8"/>
      <c r="B161" s="101"/>
      <c r="C161" s="359"/>
      <c r="D161" s="360"/>
      <c r="E161" s="360"/>
      <c r="F161" s="360"/>
      <c r="G161" s="360"/>
      <c r="H161" s="360"/>
      <c r="I161" s="360"/>
      <c r="J161" s="360"/>
      <c r="K161" s="360"/>
      <c r="L161" s="360"/>
      <c r="M161" s="360"/>
      <c r="N161" s="360"/>
      <c r="O161" s="360"/>
      <c r="P161" s="360"/>
      <c r="Q161" s="360"/>
      <c r="R161" s="360"/>
      <c r="S161" s="361"/>
      <c r="T161" s="360"/>
      <c r="U161" s="360"/>
      <c r="V161" s="360"/>
      <c r="W161" s="360"/>
      <c r="X161" s="362"/>
      <c r="Y161" s="42"/>
      <c r="Z161" s="70"/>
      <c r="AA161" s="77"/>
    </row>
    <row r="162" spans="1:33" ht="15.75" hidden="1" x14ac:dyDescent="0.25">
      <c r="A162" s="8"/>
      <c r="B162" s="42"/>
      <c r="C162" s="225"/>
      <c r="D162" s="266" t="s">
        <v>13</v>
      </c>
      <c r="E162" s="363">
        <v>1</v>
      </c>
      <c r="F162" s="266"/>
      <c r="G162" s="266"/>
      <c r="H162" s="266" t="s">
        <v>25</v>
      </c>
      <c r="I162" s="364">
        <v>1</v>
      </c>
      <c r="J162" s="365"/>
      <c r="K162" s="225"/>
      <c r="L162" s="225"/>
      <c r="M162" s="225"/>
      <c r="N162" s="225"/>
      <c r="O162" s="225"/>
      <c r="P162" s="225"/>
      <c r="Q162" s="225"/>
      <c r="R162" s="225"/>
      <c r="S162" s="232"/>
      <c r="T162" s="225"/>
      <c r="U162" s="225"/>
      <c r="V162" s="225"/>
      <c r="W162" s="225"/>
      <c r="X162" s="225"/>
      <c r="Y162" s="42"/>
      <c r="Z162" s="70"/>
      <c r="AA162" s="77"/>
    </row>
    <row r="163" spans="1:33" ht="15.75" hidden="1" x14ac:dyDescent="0.25">
      <c r="A163" s="8"/>
      <c r="B163" s="42"/>
      <c r="C163" s="225"/>
      <c r="D163" s="266" t="s">
        <v>12</v>
      </c>
      <c r="E163" s="363">
        <v>2</v>
      </c>
      <c r="F163" s="266"/>
      <c r="G163" s="266"/>
      <c r="H163" s="266" t="s">
        <v>26</v>
      </c>
      <c r="I163" s="364">
        <v>2</v>
      </c>
      <c r="J163" s="365"/>
      <c r="K163" s="225"/>
      <c r="L163" s="225"/>
      <c r="M163" s="225"/>
      <c r="N163" s="225"/>
      <c r="O163" s="225"/>
      <c r="P163" s="225"/>
      <c r="Q163" s="225"/>
      <c r="R163" s="225"/>
      <c r="S163" s="232"/>
      <c r="T163" s="225"/>
      <c r="U163" s="225"/>
      <c r="V163" s="225"/>
      <c r="W163" s="225"/>
      <c r="X163" s="225"/>
      <c r="Y163" s="42"/>
      <c r="Z163" s="70"/>
      <c r="AA163" s="77"/>
    </row>
    <row r="164" spans="1:33" ht="15.75" hidden="1" x14ac:dyDescent="0.25">
      <c r="A164" s="8"/>
      <c r="B164" s="42"/>
      <c r="C164" s="225"/>
      <c r="D164" s="266" t="s">
        <v>24</v>
      </c>
      <c r="E164" s="363">
        <v>3</v>
      </c>
      <c r="F164" s="266"/>
      <c r="G164" s="266"/>
      <c r="H164" s="266" t="s">
        <v>27</v>
      </c>
      <c r="I164" s="364">
        <v>3</v>
      </c>
      <c r="J164" s="365"/>
      <c r="K164" s="225"/>
      <c r="L164" s="225"/>
      <c r="M164" s="225"/>
      <c r="N164" s="225"/>
      <c r="O164" s="225"/>
      <c r="P164" s="225"/>
      <c r="Q164" s="225"/>
      <c r="R164" s="225"/>
      <c r="S164" s="232"/>
      <c r="T164" s="225"/>
      <c r="U164" s="225"/>
      <c r="V164" s="225"/>
      <c r="W164" s="225"/>
      <c r="X164" s="225"/>
      <c r="Y164" s="42"/>
      <c r="Z164" s="70"/>
      <c r="AA164" s="77"/>
    </row>
    <row r="165" spans="1:33" ht="15.75" hidden="1" x14ac:dyDescent="0.25">
      <c r="A165" s="8"/>
      <c r="B165" s="42"/>
      <c r="C165" s="225"/>
      <c r="D165" s="266" t="s">
        <v>11</v>
      </c>
      <c r="E165" s="363">
        <v>4</v>
      </c>
      <c r="F165" s="266"/>
      <c r="G165" s="266"/>
      <c r="H165" s="266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32"/>
      <c r="T165" s="225"/>
      <c r="U165" s="225"/>
      <c r="V165" s="225"/>
      <c r="W165" s="225"/>
      <c r="X165" s="225"/>
      <c r="Y165" s="42"/>
      <c r="Z165" s="70"/>
      <c r="AA165" s="77"/>
    </row>
    <row r="166" spans="1:33" ht="15.75" x14ac:dyDescent="0.25">
      <c r="A166" s="8"/>
      <c r="B166" s="101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32"/>
      <c r="T166" s="225"/>
      <c r="U166" s="225"/>
      <c r="V166" s="225"/>
      <c r="W166" s="225"/>
      <c r="X166" s="225"/>
      <c r="Y166" s="42"/>
      <c r="Z166" s="70"/>
      <c r="AA166" s="77"/>
    </row>
    <row r="167" spans="1:33" ht="15" customHeight="1" x14ac:dyDescent="0.25">
      <c r="A167" s="8"/>
      <c r="B167" s="101"/>
      <c r="C167" s="225"/>
      <c r="D167" s="366"/>
      <c r="E167" s="366"/>
      <c r="F167" s="369" t="s">
        <v>14</v>
      </c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  <c r="X167" s="366"/>
      <c r="Y167" s="78"/>
      <c r="Z167" s="70"/>
      <c r="AA167" s="77"/>
    </row>
    <row r="168" spans="1:33" ht="15.75" x14ac:dyDescent="0.25">
      <c r="A168" s="8"/>
      <c r="B168" s="10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367"/>
      <c r="N168" s="367"/>
      <c r="O168" s="367"/>
      <c r="P168" s="367"/>
      <c r="Q168" s="367"/>
      <c r="R168" s="367"/>
      <c r="S168" s="368"/>
      <c r="T168" s="367"/>
      <c r="U168" s="367"/>
      <c r="V168" s="367"/>
      <c r="W168" s="367"/>
      <c r="X168" s="367"/>
      <c r="Y168" s="79"/>
      <c r="Z168" s="80"/>
      <c r="AA168" s="77"/>
    </row>
    <row r="169" spans="1:33" x14ac:dyDescent="0.25">
      <c r="A169" s="4"/>
      <c r="B169" s="77"/>
      <c r="C169" s="77"/>
      <c r="D169" s="77"/>
      <c r="E169" s="77"/>
      <c r="F169" s="77"/>
      <c r="G169" s="77"/>
      <c r="H169" s="214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117"/>
      <c r="T169" s="77"/>
      <c r="U169" s="77"/>
      <c r="V169" s="77"/>
      <c r="W169" s="77"/>
      <c r="X169" s="77"/>
      <c r="Y169" s="77"/>
      <c r="Z169" s="77"/>
      <c r="AA169" s="77"/>
    </row>
    <row r="170" spans="1:33" hidden="1" x14ac:dyDescent="0.25">
      <c r="D170" s="143"/>
      <c r="E170" s="144"/>
      <c r="F170" s="144" t="s">
        <v>40</v>
      </c>
      <c r="G170" s="144"/>
      <c r="H170" s="372"/>
      <c r="K170" s="143" t="s">
        <v>213</v>
      </c>
      <c r="L170" s="144"/>
      <c r="M170" s="144"/>
      <c r="N170" s="144"/>
      <c r="O170" s="144"/>
      <c r="P170" s="144"/>
      <c r="Q170" s="378"/>
      <c r="R170" s="372"/>
    </row>
    <row r="171" spans="1:33" ht="165.75" hidden="1" x14ac:dyDescent="0.25">
      <c r="D171" s="89" t="s">
        <v>41</v>
      </c>
      <c r="E171" s="90" t="s">
        <v>87</v>
      </c>
      <c r="F171" s="90" t="s">
        <v>99</v>
      </c>
      <c r="G171" s="91" t="s">
        <v>98</v>
      </c>
      <c r="H171" s="148" t="s">
        <v>42</v>
      </c>
      <c r="K171" s="374" t="s">
        <v>41</v>
      </c>
      <c r="L171" s="375"/>
      <c r="M171" s="375"/>
      <c r="N171" s="375" t="s">
        <v>87</v>
      </c>
      <c r="O171" s="375" t="s">
        <v>99</v>
      </c>
      <c r="P171" s="376" t="s">
        <v>98</v>
      </c>
      <c r="Q171" s="377" t="s">
        <v>42</v>
      </c>
      <c r="R171" s="379" t="s">
        <v>42</v>
      </c>
      <c r="S171"/>
      <c r="T171" s="38"/>
      <c r="AA171"/>
      <c r="AG171" s="29"/>
    </row>
    <row r="172" spans="1:33" hidden="1" x14ac:dyDescent="0.25">
      <c r="D172" s="92" t="s">
        <v>39</v>
      </c>
      <c r="E172" s="93">
        <f>22+19+21+21+20.6414+21+22+21+21+22</f>
        <v>210.6414</v>
      </c>
      <c r="F172" s="93">
        <f>1+1+0+1.35857+1+0+0+1+1+1</f>
        <v>7.3585700000000003</v>
      </c>
      <c r="G172" s="145">
        <f t="shared" ref="G172:G181" si="62">(E172+F172)/1.04*0.04</f>
        <v>8.3846142307692304</v>
      </c>
      <c r="H172" s="380">
        <f>(251.6414-10.0385)/(E172-G172)</f>
        <v>1.1945354470117113</v>
      </c>
      <c r="J172" s="151"/>
      <c r="K172" s="92" t="s">
        <v>39</v>
      </c>
      <c r="L172" s="93"/>
      <c r="M172" s="93"/>
      <c r="N172" s="93">
        <f>22+19+21+21+20.6414+21+22+21+21+22</f>
        <v>210.6414</v>
      </c>
      <c r="O172" s="93">
        <f>1+1+0+1.35857+1+0+0+1+1+1</f>
        <v>7.3585700000000003</v>
      </c>
      <c r="P172" s="145">
        <f t="shared" ref="P172:P181" si="63">(N172+O172)/1.04*0.04</f>
        <v>8.3846142307692304</v>
      </c>
      <c r="Q172" s="152">
        <f>(251.6414-10.0385)/(N172-P172)</f>
        <v>1.1945354470117113</v>
      </c>
      <c r="R172" s="380">
        <f>($N$172-$P$172)/(N172-P172)</f>
        <v>1</v>
      </c>
      <c r="S172"/>
      <c r="T172" s="38"/>
      <c r="AA172"/>
      <c r="AG172" s="29"/>
    </row>
    <row r="173" spans="1:33" hidden="1" x14ac:dyDescent="0.25">
      <c r="D173" s="92" t="s">
        <v>43</v>
      </c>
      <c r="E173" s="93">
        <f>19+21+20.6414+21+21+22+21+21+22</f>
        <v>188.6414</v>
      </c>
      <c r="F173" s="93">
        <f>1+0+1.35857+1+0+0+1+1+1</f>
        <v>6.3585700000000003</v>
      </c>
      <c r="G173" s="146">
        <f t="shared" si="62"/>
        <v>7.4999988461538463</v>
      </c>
      <c r="H173" s="149">
        <f t="shared" ref="H173:H181" si="64">(251.64-10.04)/(E173-G173)</f>
        <v>1.3337646637435769</v>
      </c>
      <c r="K173" s="92" t="s">
        <v>43</v>
      </c>
      <c r="L173" s="93"/>
      <c r="M173" s="93"/>
      <c r="N173" s="93">
        <f>19+21+20.6414+21+21+22+21+21+22</f>
        <v>188.6414</v>
      </c>
      <c r="O173" s="93">
        <f>1+0+1.35857+1+0+0+1+1+1</f>
        <v>6.3585700000000003</v>
      </c>
      <c r="P173" s="146">
        <f t="shared" si="63"/>
        <v>7.4999988461538463</v>
      </c>
      <c r="Q173" s="149">
        <f t="shared" ref="Q173:Q181" si="65">(251.64-10.04)/(N173-P173)</f>
        <v>1.3337646637435769</v>
      </c>
      <c r="R173" s="149">
        <f t="shared" ref="R173:R181" si="66">($N$172-$P$172)/(N173-P173)</f>
        <v>1.1165685176380578</v>
      </c>
      <c r="S173"/>
      <c r="T173" s="38"/>
      <c r="AA173"/>
      <c r="AG173" s="29"/>
    </row>
    <row r="174" spans="1:33" hidden="1" x14ac:dyDescent="0.25">
      <c r="D174" s="92" t="s">
        <v>38</v>
      </c>
      <c r="E174" s="93">
        <f>21+20.6414+21+21+22+21+21+22</f>
        <v>169.6414</v>
      </c>
      <c r="F174" s="93">
        <f>0+1.35857+1+0+0+1+1+1</f>
        <v>5.3585700000000003</v>
      </c>
      <c r="G174" s="146">
        <f t="shared" si="62"/>
        <v>6.7307680769230771</v>
      </c>
      <c r="H174" s="149">
        <f t="shared" si="64"/>
        <v>1.4830216858656504</v>
      </c>
      <c r="K174" s="92" t="s">
        <v>38</v>
      </c>
      <c r="L174" s="93"/>
      <c r="M174" s="93"/>
      <c r="N174" s="93">
        <f>21+20.6414+21+21+22+21+21+22</f>
        <v>169.6414</v>
      </c>
      <c r="O174" s="93">
        <f>0+1.35857+1+0+0+1+1+1</f>
        <v>5.3585700000000003</v>
      </c>
      <c r="P174" s="146">
        <f t="shared" si="63"/>
        <v>6.7307680769230771</v>
      </c>
      <c r="Q174" s="149">
        <f t="shared" si="65"/>
        <v>1.4830216858656504</v>
      </c>
      <c r="R174" s="149">
        <f t="shared" si="66"/>
        <v>1.2415198651045212</v>
      </c>
      <c r="S174"/>
      <c r="T174" s="38"/>
      <c r="AA174"/>
      <c r="AG174" s="29"/>
    </row>
    <row r="175" spans="1:33" hidden="1" x14ac:dyDescent="0.25">
      <c r="D175" s="92" t="s">
        <v>44</v>
      </c>
      <c r="E175" s="93">
        <f>20.6414+21+21+22+21+21+22</f>
        <v>148.6414</v>
      </c>
      <c r="F175" s="93">
        <f>1.35857+1+0+0+1+1+1</f>
        <v>5.3585700000000003</v>
      </c>
      <c r="G175" s="146">
        <f t="shared" si="62"/>
        <v>5.9230757692307705</v>
      </c>
      <c r="H175" s="149">
        <f t="shared" si="64"/>
        <v>1.6928449889121697</v>
      </c>
      <c r="K175" s="92" t="s">
        <v>44</v>
      </c>
      <c r="L175" s="93"/>
      <c r="M175" s="93"/>
      <c r="N175" s="93">
        <f>20.6414+21+21+22+21+21+22</f>
        <v>148.6414</v>
      </c>
      <c r="O175" s="93">
        <f>1.35857+1+0+0+1+1+1</f>
        <v>5.3585700000000003</v>
      </c>
      <c r="P175" s="146">
        <f t="shared" si="63"/>
        <v>5.9230757692307705</v>
      </c>
      <c r="Q175" s="149">
        <f t="shared" si="65"/>
        <v>1.6928449889121697</v>
      </c>
      <c r="R175" s="149">
        <f t="shared" si="66"/>
        <v>1.4171746120154161</v>
      </c>
      <c r="S175"/>
      <c r="T175" s="38"/>
      <c r="AA175"/>
      <c r="AG175" s="29"/>
    </row>
    <row r="176" spans="1:33" hidden="1" x14ac:dyDescent="0.25">
      <c r="D176" s="92" t="s">
        <v>45</v>
      </c>
      <c r="E176" s="93">
        <f>21+21+22+21+21+22</f>
        <v>128</v>
      </c>
      <c r="F176" s="93">
        <f>1+0+0+1+1+1</f>
        <v>4</v>
      </c>
      <c r="G176" s="146">
        <f t="shared" si="62"/>
        <v>5.0769230769230766</v>
      </c>
      <c r="H176" s="149">
        <f t="shared" si="64"/>
        <v>1.9654568210262828</v>
      </c>
      <c r="K176" s="92" t="s">
        <v>45</v>
      </c>
      <c r="L176" s="93"/>
      <c r="M176" s="93"/>
      <c r="N176" s="93">
        <f>21+21+22+21+21+22</f>
        <v>128</v>
      </c>
      <c r="O176" s="93">
        <f>1+0+0+1+1+1</f>
        <v>4</v>
      </c>
      <c r="P176" s="146">
        <f t="shared" si="63"/>
        <v>5.0769230769230766</v>
      </c>
      <c r="Q176" s="149">
        <f t="shared" si="65"/>
        <v>1.9654568210262828</v>
      </c>
      <c r="R176" s="149">
        <f t="shared" si="66"/>
        <v>1.6453931257822278</v>
      </c>
      <c r="S176"/>
      <c r="T176" s="38"/>
      <c r="AA176"/>
      <c r="AG176" s="29"/>
    </row>
    <row r="177" spans="4:33" hidden="1" x14ac:dyDescent="0.25">
      <c r="D177" s="92" t="s">
        <v>46</v>
      </c>
      <c r="E177" s="93">
        <f>21+22+21+21+22</f>
        <v>107</v>
      </c>
      <c r="F177" s="93">
        <f>0+0+1+1+1</f>
        <v>3</v>
      </c>
      <c r="G177" s="146">
        <f t="shared" si="62"/>
        <v>4.2307692307692308</v>
      </c>
      <c r="H177" s="149">
        <f t="shared" si="64"/>
        <v>2.3508982035928141</v>
      </c>
      <c r="K177" s="92" t="s">
        <v>46</v>
      </c>
      <c r="L177" s="93"/>
      <c r="M177" s="93"/>
      <c r="N177" s="93">
        <f>21+22+21+21+22</f>
        <v>107</v>
      </c>
      <c r="O177" s="93">
        <f>0+0+1+1+1</f>
        <v>3</v>
      </c>
      <c r="P177" s="146">
        <f t="shared" si="63"/>
        <v>4.2307692307692308</v>
      </c>
      <c r="Q177" s="149">
        <f t="shared" si="65"/>
        <v>2.3508982035928141</v>
      </c>
      <c r="R177" s="149">
        <f t="shared" si="66"/>
        <v>1.9680675261976046</v>
      </c>
      <c r="S177"/>
      <c r="T177" s="38"/>
      <c r="AA177"/>
      <c r="AG177" s="29"/>
    </row>
    <row r="178" spans="4:33" hidden="1" x14ac:dyDescent="0.25">
      <c r="D178" s="92" t="s">
        <v>47</v>
      </c>
      <c r="E178" s="93">
        <f>22+21+21+22</f>
        <v>86</v>
      </c>
      <c r="F178" s="93">
        <f>0+1+1+1</f>
        <v>3</v>
      </c>
      <c r="G178" s="146">
        <f t="shared" si="62"/>
        <v>3.4230769230769234</v>
      </c>
      <c r="H178" s="149">
        <f t="shared" si="64"/>
        <v>2.925756870051234</v>
      </c>
      <c r="K178" s="92" t="s">
        <v>47</v>
      </c>
      <c r="L178" s="93"/>
      <c r="M178" s="93"/>
      <c r="N178" s="93">
        <f>22+21+21+22</f>
        <v>86</v>
      </c>
      <c r="O178" s="93">
        <f>0+1+1+1</f>
        <v>3</v>
      </c>
      <c r="P178" s="146">
        <f t="shared" si="63"/>
        <v>3.4230769230769234</v>
      </c>
      <c r="Q178" s="149">
        <f t="shared" si="65"/>
        <v>2.925756870051234</v>
      </c>
      <c r="R178" s="149">
        <f t="shared" si="66"/>
        <v>2.449313660922217</v>
      </c>
      <c r="S178"/>
      <c r="T178" s="38"/>
      <c r="AA178"/>
      <c r="AG178" s="29"/>
    </row>
    <row r="179" spans="4:33" hidden="1" x14ac:dyDescent="0.25">
      <c r="D179" s="92" t="s">
        <v>48</v>
      </c>
      <c r="E179" s="93">
        <f>21+21+22</f>
        <v>64</v>
      </c>
      <c r="F179" s="93">
        <f>0+1+1</f>
        <v>2</v>
      </c>
      <c r="G179" s="146">
        <f t="shared" si="62"/>
        <v>2.5384615384615383</v>
      </c>
      <c r="H179" s="149">
        <f t="shared" si="64"/>
        <v>3.9309136420525657</v>
      </c>
      <c r="K179" s="92" t="s">
        <v>48</v>
      </c>
      <c r="L179" s="93"/>
      <c r="M179" s="93"/>
      <c r="N179" s="93">
        <f>21+21+22</f>
        <v>64</v>
      </c>
      <c r="O179" s="93">
        <f>0+1+1</f>
        <v>2</v>
      </c>
      <c r="P179" s="146">
        <f t="shared" si="63"/>
        <v>2.5384615384615383</v>
      </c>
      <c r="Q179" s="149">
        <f t="shared" si="65"/>
        <v>3.9309136420525657</v>
      </c>
      <c r="R179" s="149">
        <f t="shared" si="66"/>
        <v>3.2907862515644557</v>
      </c>
      <c r="S179"/>
      <c r="T179" s="38"/>
      <c r="AA179"/>
      <c r="AG179" s="29"/>
    </row>
    <row r="180" spans="4:33" hidden="1" x14ac:dyDescent="0.25">
      <c r="D180" s="92" t="s">
        <v>49</v>
      </c>
      <c r="E180" s="93">
        <f>21+22</f>
        <v>43</v>
      </c>
      <c r="F180" s="93">
        <f>1+1</f>
        <v>2</v>
      </c>
      <c r="G180" s="146">
        <f t="shared" si="62"/>
        <v>1.7307692307692306</v>
      </c>
      <c r="H180" s="149">
        <f t="shared" si="64"/>
        <v>5.854240447343896</v>
      </c>
      <c r="K180" s="92" t="s">
        <v>49</v>
      </c>
      <c r="L180" s="93"/>
      <c r="M180" s="93"/>
      <c r="N180" s="93">
        <f>21+22</f>
        <v>43</v>
      </c>
      <c r="O180" s="93">
        <f>1+1</f>
        <v>2</v>
      </c>
      <c r="P180" s="146">
        <f t="shared" si="63"/>
        <v>1.7307692307692306</v>
      </c>
      <c r="Q180" s="149">
        <f t="shared" si="65"/>
        <v>5.854240447343896</v>
      </c>
      <c r="R180" s="149">
        <f t="shared" si="66"/>
        <v>4.9009099999999997</v>
      </c>
      <c r="S180"/>
      <c r="T180" s="38"/>
      <c r="AA180"/>
      <c r="AG180" s="29"/>
    </row>
    <row r="181" spans="4:33" hidden="1" x14ac:dyDescent="0.25">
      <c r="D181" s="94" t="s">
        <v>50</v>
      </c>
      <c r="E181" s="95">
        <v>22</v>
      </c>
      <c r="F181" s="95">
        <v>1</v>
      </c>
      <c r="G181" s="147">
        <f t="shared" si="62"/>
        <v>0.88461538461538458</v>
      </c>
      <c r="H181" s="150">
        <f t="shared" si="64"/>
        <v>11.441894353369761</v>
      </c>
      <c r="K181" s="94" t="s">
        <v>50</v>
      </c>
      <c r="L181" s="95"/>
      <c r="M181" s="95"/>
      <c r="N181" s="95">
        <v>22</v>
      </c>
      <c r="O181" s="95">
        <v>1</v>
      </c>
      <c r="P181" s="147">
        <f t="shared" si="63"/>
        <v>0.88461538461538458</v>
      </c>
      <c r="Q181" s="150">
        <f t="shared" si="65"/>
        <v>11.441894353369761</v>
      </c>
      <c r="R181" s="150">
        <f t="shared" si="66"/>
        <v>9.5786455919854276</v>
      </c>
      <c r="S181"/>
      <c r="T181" s="38"/>
      <c r="AA181"/>
      <c r="AG181" s="29"/>
    </row>
  </sheetData>
  <autoFilter ref="A36:X136"/>
  <dataConsolidate/>
  <mergeCells count="9">
    <mergeCell ref="L24:O24"/>
    <mergeCell ref="P145:R145"/>
    <mergeCell ref="P139:R139"/>
    <mergeCell ref="P140:R140"/>
    <mergeCell ref="D35:F35"/>
    <mergeCell ref="D33:F33"/>
    <mergeCell ref="P141:R141"/>
    <mergeCell ref="P143:R143"/>
    <mergeCell ref="P144:R144"/>
  </mergeCells>
  <conditionalFormatting sqref="H37:H136">
    <cfRule type="expression" dxfId="4" priority="7">
      <formula>AND($D37&lt;&gt;"",H37="")</formula>
    </cfRule>
  </conditionalFormatting>
  <conditionalFormatting sqref="O37:O136">
    <cfRule type="expression" dxfId="3" priority="6">
      <formula>AND($D37&lt;&gt;"",O37="")</formula>
    </cfRule>
  </conditionalFormatting>
  <conditionalFormatting sqref="J37:J136">
    <cfRule type="expression" dxfId="2" priority="5">
      <formula>AND($D37&lt;&gt;"",J37="")</formula>
    </cfRule>
  </conditionalFormatting>
  <conditionalFormatting sqref="K37:M136">
    <cfRule type="expression" dxfId="1" priority="4">
      <formula>AND($D37&lt;&gt;"",K37="")</formula>
    </cfRule>
  </conditionalFormatting>
  <conditionalFormatting sqref="K25">
    <cfRule type="expression" dxfId="0" priority="1">
      <formula>AND(K25="Yes",K25&lt;&gt;"")</formula>
    </cfRule>
  </conditionalFormatting>
  <dataValidations xWindow="201" yWindow="477" count="35">
    <dataValidation type="list" allowBlank="1" showInputMessage="1" showErrorMessage="1" sqref="G140 K24">
      <formula1>"Yes, No"</formula1>
    </dataValidation>
    <dataValidation type="list" allowBlank="1" showInputMessage="1" showErrorMessage="1" sqref="G141 K25">
      <formula1>$D$172:$D$181</formula1>
    </dataValidation>
    <dataValidation type="list" allowBlank="1" showInputMessage="1" showErrorMessage="1" sqref="Q9">
      <formula1>"For Profit, Not-For Profit"</formula1>
    </dataValidation>
    <dataValidation type="list" allowBlank="1" showInputMessage="1" showErrorMessage="1" sqref="H137:H138">
      <formula1>"RECE, Non-RECE, Supervisor,Child Ratio"</formula1>
    </dataValidation>
    <dataValidation allowBlank="1" showInputMessage="1" showErrorMessage="1" prompt="# of Hours Worked from January 1, 2014 to October 31, 2014._x000a__x000a_DO NOT include vacation, sick time or public holiday pay._x000a_" sqref="K35"/>
    <dataValidation allowBlank="1" showInputMessage="1" showErrorMessage="1" prompt="Full = Earning less than $25.28 per hour_x000a_Partial = Earning between $25.28 and $26.27 per hour_x000a_None = Earning more than $26.27 per hour" sqref="P35"/>
    <dataValidation allowBlank="1" showInputMessage="1" showErrorMessage="1" prompt="Annual funded FTE (Full-Time Equivalency) is equal to:_x000a_&lt;1.0 FTE = &lt; 36.25 hours per week_x000a_1.0 FTE =  36.25 hours per week_x000a_&gt; 1.0 FTE = &gt; 36.25 hours per week" sqref="T35"/>
    <dataValidation allowBlank="1" showInputMessage="1" showErrorMessage="1" prompt="Annualized salary component is equal to the # of annualized hours worked (column L) x eligibility rate per hour (column P)" sqref="V35"/>
    <dataValidation allowBlank="1" showInputMessage="1" showErrorMessage="1" prompt="Hourly wage paid to the employee as of October 31, 2014. _x000a__x000a_If the employee is on an annual salary, take the annual salary divided by the standard hours of work per year._x000a_" sqref="J35"/>
    <dataValidation allowBlank="1" showInputMessage="1" showErrorMessage="1" prompt="Maximum benefit entitlement is equal to a maximum of 17.5% of the annualized salary component (column T)_x000a_" sqref="W35"/>
    <dataValidation allowBlank="1" showInputMessage="1" showErrorMessage="1" prompt="Eligible front-line program staff have been grouped into the following 3 categories for reporting purposes:  _x000a_RECE_x000a_Non-RECE_x000a_Supervisor " sqref="H35"/>
    <dataValidation allowBlank="1" showInputMessage="1" showErrorMessage="1" prompt="Eligibility rate per hour is equal to a maximum hourly rate up to $1.00 per hour" sqref="R35"/>
    <dataValidation allowBlank="1" showInputMessage="1" showErrorMessage="1" prompt="100% of the time in eligible position = 100%_x000a_Combination of eligible and non-eligible position = Prorated to amount &lt; 100% to reflect the time spent in the eligible position only" sqref="O35"/>
    <dataValidation allowBlank="1" showInputMessage="1" showErrorMessage="1" prompt="Enter a description that will assist you in identifying the eligible position" sqref="D35:F35"/>
    <dataValidation allowBlank="1" showInputMessage="1" showErrorMessage="1" prompt="_x000a_" sqref="Y35:Y36"/>
    <dataValidation type="list" allowBlank="1" showInputMessage="1" showErrorMessage="1" sqref="H37:H136">
      <formula1>"RECE, Non-RECE, Supervisor"</formula1>
    </dataValidation>
    <dataValidation allowBlank="1" showInputMessage="1" showErrorMessage="1" prompt="Total compensation is the sum of the annualized salary component (column T) plus the annualized mandatory benefit component (column U)" sqref="X35"/>
    <dataValidation type="list" allowBlank="1" showInputMessage="1" showErrorMessage="1" sqref="J9">
      <formula1>"Directly Operated, For Profit, Not-For Profit"</formula1>
    </dataValidation>
    <dataValidation operator="lessThanOrEqual" allowBlank="1" showErrorMessage="1" sqref="W26"/>
    <dataValidation allowBlank="1" showInputMessage="1" showErrorMessage="1" prompt="Workers Safety and Insurance Board (WSIB) Employer Contribution Rate_x000a__x000a_Child care centres are included in Category 861 - Treatment Clinics and Specialized Services and the remittance rate is 1.1%" sqref="R26"/>
    <dataValidation allowBlank="1" showInputMessage="1" showErrorMessage="1" prompt="Employer Health Tax (EHT) Employer Contribution Rate_x000a__x000a_Please refer to instructions for available range" sqref="R27"/>
    <dataValidation allowBlank="1" showInputMessage="1" showErrorMessage="1" prompt="Canada Pension Plan (CPP) Employer Contribution Rate" sqref="R24"/>
    <dataValidation allowBlank="1" showInputMessage="1" showErrorMessage="1" prompt="Employment Insurance (EI) Employer Contribution Rate" sqref="R25"/>
    <dataValidation allowBlank="1" showInputMessage="1" showErrorMessage="1" prompt="Vacation Pay Employee Entitlement Rate per the Employment Standards Act, 2000" sqref="R28"/>
    <dataValidation allowBlank="1" showInputMessage="1" showErrorMessage="1" prompt="Ontario has 9 public holidays as follows:_x000a_1.  New Year's Day_x000a_2. Family Day_x000a_3. Good Friday_x000a_4. Victoria Day_x000a_5. Canada Day_x000a_6. Labour Day_x000a_7. Thanks Giving_x000a_8. Christmas Day_x000a_9. Boxing Day " sqref="R29"/>
    <dataValidation type="decimal" operator="lessThanOrEqual" allowBlank="1" showInputMessage="1" showErrorMessage="1" sqref="W27">
      <formula1>0.0195</formula1>
    </dataValidation>
    <dataValidation operator="lessThanOrEqual" allowBlank="1" showInputMessage="1" showErrorMessage="1" sqref="W30"/>
    <dataValidation allowBlank="1" showInputMessage="1" showErrorMessage="1" prompt="Total hours worked in column J multiplied by the annualization factor_x000a_" sqref="N35"/>
    <dataValidation type="list" allowBlank="1" showInputMessage="1" showErrorMessage="1" sqref="H141">
      <formula1>$C$153:$C$162</formula1>
    </dataValidation>
    <dataValidation allowBlank="1" showInputMessage="1" showErrorMessage="1" prompt="If a new position has been created due to the expansion of a program during the qualified period, please check the box.  _x000a__x000a_If yes, , please use the &quot;Calculator&quot; noted below at cell C139 to correctly calculate the number of hours for the position." sqref="G35"/>
    <dataValidation allowBlank="1" showInputMessage="1" showErrorMessage="1" prompt="If the position supports a program that operates all year, enter 52. _x000a__x000a_If the position supports a program that operates for part of the year, please enter the number of weeks that the program operates." sqref="L35"/>
    <dataValidation type="decimal" operator="lessThanOrEqual" allowBlank="1" showInputMessage="1" showErrorMessage="1" sqref="L37:L136">
      <formula1>52</formula1>
    </dataValidation>
    <dataValidation type="list" operator="lessThanOrEqual" allowBlank="1" showInputMessage="1" showErrorMessage="1" sqref="M37:M136">
      <formula1>"Yes, No"</formula1>
    </dataValidation>
    <dataValidation allowBlank="1" showInputMessage="1" showErrorMessage="1" prompt="Please enter &quot;yes&quot; or &quot;no&quot; for all programs, as follows:_x000a_1) Annual Program:  Select &quot;No&quot;_x000a_2) Program that does not operate in November or December:  Select &quot;No&quot;_x000a_3) Program that operates in November or December: Select &quot;Yes&quot;" sqref="M35"/>
    <dataValidation type="decimal" allowBlank="1" showInputMessage="1" showErrorMessage="1" sqref="O37:O136">
      <formula1>0.25</formula1>
      <formula2>1</formula2>
    </dataValidation>
  </dataValidations>
  <printOptions horizontalCentered="1"/>
  <pageMargins left="0" right="0" top="0" bottom="0" header="0.31496062992126" footer="0.31496062992126"/>
  <pageSetup scale="55" orientation="landscape" r:id="rId1"/>
  <ignoredErrors>
    <ignoredError sqref="T42:T62 X42:X62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23</xdr:col>
                    <xdr:colOff>361950</xdr:colOff>
                    <xdr:row>150</xdr:row>
                    <xdr:rowOff>95250</xdr:rowOff>
                  </from>
                  <to>
                    <xdr:col>23</xdr:col>
                    <xdr:colOff>666750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37</xdr:row>
                    <xdr:rowOff>9525</xdr:rowOff>
                  </from>
                  <to>
                    <xdr:col>6</xdr:col>
                    <xdr:colOff>762000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457200</xdr:colOff>
                    <xdr:row>38</xdr:row>
                    <xdr:rowOff>9525</xdr:rowOff>
                  </from>
                  <to>
                    <xdr:col>6</xdr:col>
                    <xdr:colOff>762000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6</xdr:col>
                    <xdr:colOff>457200</xdr:colOff>
                    <xdr:row>39</xdr:row>
                    <xdr:rowOff>9525</xdr:rowOff>
                  </from>
                  <to>
                    <xdr:col>6</xdr:col>
                    <xdr:colOff>762000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457200</xdr:colOff>
                    <xdr:row>40</xdr:row>
                    <xdr:rowOff>9525</xdr:rowOff>
                  </from>
                  <to>
                    <xdr:col>6</xdr:col>
                    <xdr:colOff>762000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41</xdr:row>
                    <xdr:rowOff>9525</xdr:rowOff>
                  </from>
                  <to>
                    <xdr:col>6</xdr:col>
                    <xdr:colOff>762000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6</xdr:col>
                    <xdr:colOff>457200</xdr:colOff>
                    <xdr:row>42</xdr:row>
                    <xdr:rowOff>9525</xdr:rowOff>
                  </from>
                  <to>
                    <xdr:col>6</xdr:col>
                    <xdr:colOff>762000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6</xdr:col>
                    <xdr:colOff>457200</xdr:colOff>
                    <xdr:row>43</xdr:row>
                    <xdr:rowOff>9525</xdr:rowOff>
                  </from>
                  <to>
                    <xdr:col>6</xdr:col>
                    <xdr:colOff>762000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6</xdr:col>
                    <xdr:colOff>457200</xdr:colOff>
                    <xdr:row>44</xdr:row>
                    <xdr:rowOff>9525</xdr:rowOff>
                  </from>
                  <to>
                    <xdr:col>6</xdr:col>
                    <xdr:colOff>762000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6</xdr:col>
                    <xdr:colOff>457200</xdr:colOff>
                    <xdr:row>45</xdr:row>
                    <xdr:rowOff>9525</xdr:rowOff>
                  </from>
                  <to>
                    <xdr:col>6</xdr:col>
                    <xdr:colOff>762000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6</xdr:col>
                    <xdr:colOff>457200</xdr:colOff>
                    <xdr:row>46</xdr:row>
                    <xdr:rowOff>9525</xdr:rowOff>
                  </from>
                  <to>
                    <xdr:col>6</xdr:col>
                    <xdr:colOff>762000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6</xdr:col>
                    <xdr:colOff>457200</xdr:colOff>
                    <xdr:row>47</xdr:row>
                    <xdr:rowOff>9525</xdr:rowOff>
                  </from>
                  <to>
                    <xdr:col>6</xdr:col>
                    <xdr:colOff>762000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6</xdr:col>
                    <xdr:colOff>457200</xdr:colOff>
                    <xdr:row>48</xdr:row>
                    <xdr:rowOff>9525</xdr:rowOff>
                  </from>
                  <to>
                    <xdr:col>6</xdr:col>
                    <xdr:colOff>762000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6</xdr:col>
                    <xdr:colOff>457200</xdr:colOff>
                    <xdr:row>49</xdr:row>
                    <xdr:rowOff>9525</xdr:rowOff>
                  </from>
                  <to>
                    <xdr:col>6</xdr:col>
                    <xdr:colOff>762000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6</xdr:col>
                    <xdr:colOff>457200</xdr:colOff>
                    <xdr:row>50</xdr:row>
                    <xdr:rowOff>9525</xdr:rowOff>
                  </from>
                  <to>
                    <xdr:col>6</xdr:col>
                    <xdr:colOff>762000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6</xdr:col>
                    <xdr:colOff>457200</xdr:colOff>
                    <xdr:row>51</xdr:row>
                    <xdr:rowOff>9525</xdr:rowOff>
                  </from>
                  <to>
                    <xdr:col>6</xdr:col>
                    <xdr:colOff>762000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6</xdr:col>
                    <xdr:colOff>457200</xdr:colOff>
                    <xdr:row>52</xdr:row>
                    <xdr:rowOff>9525</xdr:rowOff>
                  </from>
                  <to>
                    <xdr:col>6</xdr:col>
                    <xdr:colOff>762000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6</xdr:col>
                    <xdr:colOff>457200</xdr:colOff>
                    <xdr:row>53</xdr:row>
                    <xdr:rowOff>9525</xdr:rowOff>
                  </from>
                  <to>
                    <xdr:col>6</xdr:col>
                    <xdr:colOff>762000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6</xdr:col>
                    <xdr:colOff>457200</xdr:colOff>
                    <xdr:row>54</xdr:row>
                    <xdr:rowOff>9525</xdr:rowOff>
                  </from>
                  <to>
                    <xdr:col>6</xdr:col>
                    <xdr:colOff>762000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6</xdr:col>
                    <xdr:colOff>457200</xdr:colOff>
                    <xdr:row>55</xdr:row>
                    <xdr:rowOff>9525</xdr:rowOff>
                  </from>
                  <to>
                    <xdr:col>6</xdr:col>
                    <xdr:colOff>762000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6</xdr:col>
                    <xdr:colOff>457200</xdr:colOff>
                    <xdr:row>56</xdr:row>
                    <xdr:rowOff>9525</xdr:rowOff>
                  </from>
                  <to>
                    <xdr:col>6</xdr:col>
                    <xdr:colOff>762000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6</xdr:col>
                    <xdr:colOff>457200</xdr:colOff>
                    <xdr:row>57</xdr:row>
                    <xdr:rowOff>9525</xdr:rowOff>
                  </from>
                  <to>
                    <xdr:col>6</xdr:col>
                    <xdr:colOff>762000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6</xdr:col>
                    <xdr:colOff>457200</xdr:colOff>
                    <xdr:row>58</xdr:row>
                    <xdr:rowOff>9525</xdr:rowOff>
                  </from>
                  <to>
                    <xdr:col>6</xdr:col>
                    <xdr:colOff>762000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59</xdr:row>
                    <xdr:rowOff>9525</xdr:rowOff>
                  </from>
                  <to>
                    <xdr:col>6</xdr:col>
                    <xdr:colOff>762000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6</xdr:col>
                    <xdr:colOff>457200</xdr:colOff>
                    <xdr:row>60</xdr:row>
                    <xdr:rowOff>9525</xdr:rowOff>
                  </from>
                  <to>
                    <xdr:col>6</xdr:col>
                    <xdr:colOff>762000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6</xdr:col>
                    <xdr:colOff>457200</xdr:colOff>
                    <xdr:row>61</xdr:row>
                    <xdr:rowOff>9525</xdr:rowOff>
                  </from>
                  <to>
                    <xdr:col>6</xdr:col>
                    <xdr:colOff>762000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6</xdr:col>
                    <xdr:colOff>457200</xdr:colOff>
                    <xdr:row>62</xdr:row>
                    <xdr:rowOff>9525</xdr:rowOff>
                  </from>
                  <to>
                    <xdr:col>6</xdr:col>
                    <xdr:colOff>762000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6</xdr:col>
                    <xdr:colOff>457200</xdr:colOff>
                    <xdr:row>63</xdr:row>
                    <xdr:rowOff>9525</xdr:rowOff>
                  </from>
                  <to>
                    <xdr:col>6</xdr:col>
                    <xdr:colOff>762000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6</xdr:col>
                    <xdr:colOff>457200</xdr:colOff>
                    <xdr:row>64</xdr:row>
                    <xdr:rowOff>9525</xdr:rowOff>
                  </from>
                  <to>
                    <xdr:col>6</xdr:col>
                    <xdr:colOff>762000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6</xdr:col>
                    <xdr:colOff>457200</xdr:colOff>
                    <xdr:row>65</xdr:row>
                    <xdr:rowOff>9525</xdr:rowOff>
                  </from>
                  <to>
                    <xdr:col>6</xdr:col>
                    <xdr:colOff>762000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6</xdr:col>
                    <xdr:colOff>457200</xdr:colOff>
                    <xdr:row>66</xdr:row>
                    <xdr:rowOff>9525</xdr:rowOff>
                  </from>
                  <to>
                    <xdr:col>6</xdr:col>
                    <xdr:colOff>762000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6</xdr:col>
                    <xdr:colOff>457200</xdr:colOff>
                    <xdr:row>67</xdr:row>
                    <xdr:rowOff>9525</xdr:rowOff>
                  </from>
                  <to>
                    <xdr:col>6</xdr:col>
                    <xdr:colOff>762000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6</xdr:col>
                    <xdr:colOff>457200</xdr:colOff>
                    <xdr:row>68</xdr:row>
                    <xdr:rowOff>9525</xdr:rowOff>
                  </from>
                  <to>
                    <xdr:col>6</xdr:col>
                    <xdr:colOff>762000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6</xdr:col>
                    <xdr:colOff>457200</xdr:colOff>
                    <xdr:row>69</xdr:row>
                    <xdr:rowOff>9525</xdr:rowOff>
                  </from>
                  <to>
                    <xdr:col>6</xdr:col>
                    <xdr:colOff>762000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6</xdr:col>
                    <xdr:colOff>457200</xdr:colOff>
                    <xdr:row>70</xdr:row>
                    <xdr:rowOff>9525</xdr:rowOff>
                  </from>
                  <to>
                    <xdr:col>6</xdr:col>
                    <xdr:colOff>762000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6</xdr:col>
                    <xdr:colOff>457200</xdr:colOff>
                    <xdr:row>71</xdr:row>
                    <xdr:rowOff>9525</xdr:rowOff>
                  </from>
                  <to>
                    <xdr:col>6</xdr:col>
                    <xdr:colOff>762000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>
                <anchor moveWithCells="1">
                  <from>
                    <xdr:col>6</xdr:col>
                    <xdr:colOff>457200</xdr:colOff>
                    <xdr:row>72</xdr:row>
                    <xdr:rowOff>9525</xdr:rowOff>
                  </from>
                  <to>
                    <xdr:col>6</xdr:col>
                    <xdr:colOff>762000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Fill="0" autoLine="0" autoPict="0">
                <anchor moveWithCells="1">
                  <from>
                    <xdr:col>6</xdr:col>
                    <xdr:colOff>457200</xdr:colOff>
                    <xdr:row>73</xdr:row>
                    <xdr:rowOff>9525</xdr:rowOff>
                  </from>
                  <to>
                    <xdr:col>6</xdr:col>
                    <xdr:colOff>762000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Fill="0" autoLine="0" autoPict="0">
                <anchor moveWithCells="1">
                  <from>
                    <xdr:col>6</xdr:col>
                    <xdr:colOff>457200</xdr:colOff>
                    <xdr:row>74</xdr:row>
                    <xdr:rowOff>9525</xdr:rowOff>
                  </from>
                  <to>
                    <xdr:col>6</xdr:col>
                    <xdr:colOff>762000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>
                <anchor moveWithCells="1">
                  <from>
                    <xdr:col>6</xdr:col>
                    <xdr:colOff>457200</xdr:colOff>
                    <xdr:row>75</xdr:row>
                    <xdr:rowOff>9525</xdr:rowOff>
                  </from>
                  <to>
                    <xdr:col>6</xdr:col>
                    <xdr:colOff>762000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>
                <anchor moveWithCells="1">
                  <from>
                    <xdr:col>6</xdr:col>
                    <xdr:colOff>457200</xdr:colOff>
                    <xdr:row>76</xdr:row>
                    <xdr:rowOff>9525</xdr:rowOff>
                  </from>
                  <to>
                    <xdr:col>6</xdr:col>
                    <xdr:colOff>762000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>
                <anchor moveWithCells="1">
                  <from>
                    <xdr:col>6</xdr:col>
                    <xdr:colOff>457200</xdr:colOff>
                    <xdr:row>77</xdr:row>
                    <xdr:rowOff>9525</xdr:rowOff>
                  </from>
                  <to>
                    <xdr:col>6</xdr:col>
                    <xdr:colOff>762000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>
                <anchor moveWithCells="1">
                  <from>
                    <xdr:col>6</xdr:col>
                    <xdr:colOff>457200</xdr:colOff>
                    <xdr:row>78</xdr:row>
                    <xdr:rowOff>9525</xdr:rowOff>
                  </from>
                  <to>
                    <xdr:col>6</xdr:col>
                    <xdr:colOff>762000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defaultSize="0" autoFill="0" autoLine="0" autoPict="0">
                <anchor moveWithCells="1">
                  <from>
                    <xdr:col>6</xdr:col>
                    <xdr:colOff>457200</xdr:colOff>
                    <xdr:row>79</xdr:row>
                    <xdr:rowOff>9525</xdr:rowOff>
                  </from>
                  <to>
                    <xdr:col>6</xdr:col>
                    <xdr:colOff>762000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defaultSize="0" autoFill="0" autoLine="0" autoPict="0">
                <anchor moveWithCells="1">
                  <from>
                    <xdr:col>6</xdr:col>
                    <xdr:colOff>457200</xdr:colOff>
                    <xdr:row>80</xdr:row>
                    <xdr:rowOff>9525</xdr:rowOff>
                  </from>
                  <to>
                    <xdr:col>6</xdr:col>
                    <xdr:colOff>762000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defaultSize="0" autoFill="0" autoLine="0" autoPict="0">
                <anchor moveWithCells="1">
                  <from>
                    <xdr:col>6</xdr:col>
                    <xdr:colOff>457200</xdr:colOff>
                    <xdr:row>81</xdr:row>
                    <xdr:rowOff>9525</xdr:rowOff>
                  </from>
                  <to>
                    <xdr:col>6</xdr:col>
                    <xdr:colOff>762000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0" name="Check Box 56">
              <controlPr defaultSize="0" autoFill="0" autoLine="0" autoPict="0">
                <anchor moveWithCells="1">
                  <from>
                    <xdr:col>6</xdr:col>
                    <xdr:colOff>457200</xdr:colOff>
                    <xdr:row>82</xdr:row>
                    <xdr:rowOff>9525</xdr:rowOff>
                  </from>
                  <to>
                    <xdr:col>6</xdr:col>
                    <xdr:colOff>762000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1" name="Check Box 57">
              <controlPr defaultSize="0" autoFill="0" autoLine="0" autoPict="0">
                <anchor moveWithCells="1">
                  <from>
                    <xdr:col>6</xdr:col>
                    <xdr:colOff>457200</xdr:colOff>
                    <xdr:row>83</xdr:row>
                    <xdr:rowOff>9525</xdr:rowOff>
                  </from>
                  <to>
                    <xdr:col>6</xdr:col>
                    <xdr:colOff>762000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defaultSize="0" autoFill="0" autoLine="0" autoPict="0">
                <anchor moveWithCells="1">
                  <from>
                    <xdr:col>6</xdr:col>
                    <xdr:colOff>457200</xdr:colOff>
                    <xdr:row>84</xdr:row>
                    <xdr:rowOff>9525</xdr:rowOff>
                  </from>
                  <to>
                    <xdr:col>6</xdr:col>
                    <xdr:colOff>762000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defaultSize="0" autoFill="0" autoLine="0" autoPict="0">
                <anchor moveWithCells="1">
                  <from>
                    <xdr:col>6</xdr:col>
                    <xdr:colOff>457200</xdr:colOff>
                    <xdr:row>85</xdr:row>
                    <xdr:rowOff>9525</xdr:rowOff>
                  </from>
                  <to>
                    <xdr:col>6</xdr:col>
                    <xdr:colOff>762000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4" name="Check Box 60">
              <controlPr defaultSize="0" autoFill="0" autoLine="0" autoPict="0">
                <anchor moveWithCells="1">
                  <from>
                    <xdr:col>6</xdr:col>
                    <xdr:colOff>457200</xdr:colOff>
                    <xdr:row>86</xdr:row>
                    <xdr:rowOff>9525</xdr:rowOff>
                  </from>
                  <to>
                    <xdr:col>6</xdr:col>
                    <xdr:colOff>762000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5" name="Check Box 61">
              <controlPr defaultSize="0" autoFill="0" autoLine="0" autoPict="0">
                <anchor moveWithCells="1">
                  <from>
                    <xdr:col>6</xdr:col>
                    <xdr:colOff>457200</xdr:colOff>
                    <xdr:row>87</xdr:row>
                    <xdr:rowOff>9525</xdr:rowOff>
                  </from>
                  <to>
                    <xdr:col>6</xdr:col>
                    <xdr:colOff>762000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6" name="Check Box 62">
              <controlPr defaultSize="0" autoFill="0" autoLine="0" autoPict="0">
                <anchor moveWithCells="1">
                  <from>
                    <xdr:col>6</xdr:col>
                    <xdr:colOff>457200</xdr:colOff>
                    <xdr:row>88</xdr:row>
                    <xdr:rowOff>9525</xdr:rowOff>
                  </from>
                  <to>
                    <xdr:col>6</xdr:col>
                    <xdr:colOff>762000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7" name="Check Box 63">
              <controlPr defaultSize="0" autoFill="0" autoLine="0" autoPict="0">
                <anchor moveWithCells="1">
                  <from>
                    <xdr:col>6</xdr:col>
                    <xdr:colOff>457200</xdr:colOff>
                    <xdr:row>89</xdr:row>
                    <xdr:rowOff>9525</xdr:rowOff>
                  </from>
                  <to>
                    <xdr:col>6</xdr:col>
                    <xdr:colOff>762000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8" name="Check Box 64">
              <controlPr defaultSize="0" autoFill="0" autoLine="0" autoPict="0">
                <anchor moveWithCells="1">
                  <from>
                    <xdr:col>6</xdr:col>
                    <xdr:colOff>457200</xdr:colOff>
                    <xdr:row>90</xdr:row>
                    <xdr:rowOff>9525</xdr:rowOff>
                  </from>
                  <to>
                    <xdr:col>6</xdr:col>
                    <xdr:colOff>762000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9" name="Check Box 65">
              <controlPr defaultSize="0" autoFill="0" autoLine="0" autoPict="0">
                <anchor moveWithCells="1">
                  <from>
                    <xdr:col>6</xdr:col>
                    <xdr:colOff>457200</xdr:colOff>
                    <xdr:row>91</xdr:row>
                    <xdr:rowOff>9525</xdr:rowOff>
                  </from>
                  <to>
                    <xdr:col>6</xdr:col>
                    <xdr:colOff>762000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0" name="Check Box 66">
              <controlPr defaultSize="0" autoFill="0" autoLine="0" autoPict="0">
                <anchor moveWithCells="1">
                  <from>
                    <xdr:col>6</xdr:col>
                    <xdr:colOff>457200</xdr:colOff>
                    <xdr:row>92</xdr:row>
                    <xdr:rowOff>9525</xdr:rowOff>
                  </from>
                  <to>
                    <xdr:col>6</xdr:col>
                    <xdr:colOff>762000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1" name="Check Box 67">
              <controlPr defaultSize="0" autoFill="0" autoLine="0" autoPict="0">
                <anchor moveWithCells="1">
                  <from>
                    <xdr:col>6</xdr:col>
                    <xdr:colOff>457200</xdr:colOff>
                    <xdr:row>93</xdr:row>
                    <xdr:rowOff>9525</xdr:rowOff>
                  </from>
                  <to>
                    <xdr:col>6</xdr:col>
                    <xdr:colOff>762000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2" name="Check Box 68">
              <controlPr defaultSize="0" autoFill="0" autoLine="0" autoPict="0">
                <anchor moveWithCells="1">
                  <from>
                    <xdr:col>6</xdr:col>
                    <xdr:colOff>457200</xdr:colOff>
                    <xdr:row>94</xdr:row>
                    <xdr:rowOff>9525</xdr:rowOff>
                  </from>
                  <to>
                    <xdr:col>6</xdr:col>
                    <xdr:colOff>762000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3" name="Check Box 69">
              <controlPr defaultSize="0" autoFill="0" autoLine="0" autoPict="0">
                <anchor moveWithCells="1">
                  <from>
                    <xdr:col>6</xdr:col>
                    <xdr:colOff>457200</xdr:colOff>
                    <xdr:row>95</xdr:row>
                    <xdr:rowOff>9525</xdr:rowOff>
                  </from>
                  <to>
                    <xdr:col>6</xdr:col>
                    <xdr:colOff>762000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4" name="Check Box 70">
              <controlPr defaultSize="0" autoFill="0" autoLine="0" autoPict="0">
                <anchor moveWithCells="1">
                  <from>
                    <xdr:col>6</xdr:col>
                    <xdr:colOff>457200</xdr:colOff>
                    <xdr:row>96</xdr:row>
                    <xdr:rowOff>9525</xdr:rowOff>
                  </from>
                  <to>
                    <xdr:col>6</xdr:col>
                    <xdr:colOff>762000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5" name="Check Box 71">
              <controlPr defaultSize="0" autoFill="0" autoLine="0" autoPict="0">
                <anchor moveWithCells="1">
                  <from>
                    <xdr:col>6</xdr:col>
                    <xdr:colOff>457200</xdr:colOff>
                    <xdr:row>97</xdr:row>
                    <xdr:rowOff>9525</xdr:rowOff>
                  </from>
                  <to>
                    <xdr:col>6</xdr:col>
                    <xdr:colOff>762000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6" name="Check Box 72">
              <controlPr defaultSize="0" autoFill="0" autoLine="0" autoPict="0">
                <anchor moveWithCells="1">
                  <from>
                    <xdr:col>6</xdr:col>
                    <xdr:colOff>457200</xdr:colOff>
                    <xdr:row>98</xdr:row>
                    <xdr:rowOff>9525</xdr:rowOff>
                  </from>
                  <to>
                    <xdr:col>6</xdr:col>
                    <xdr:colOff>762000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7" name="Check Box 73">
              <controlPr defaultSize="0" autoFill="0" autoLine="0" autoPict="0">
                <anchor moveWithCells="1">
                  <from>
                    <xdr:col>6</xdr:col>
                    <xdr:colOff>457200</xdr:colOff>
                    <xdr:row>99</xdr:row>
                    <xdr:rowOff>9525</xdr:rowOff>
                  </from>
                  <to>
                    <xdr:col>6</xdr:col>
                    <xdr:colOff>762000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8" name="Check Box 74">
              <controlPr defaultSize="0" autoFill="0" autoLine="0" autoPict="0">
                <anchor moveWithCells="1">
                  <from>
                    <xdr:col>6</xdr:col>
                    <xdr:colOff>457200</xdr:colOff>
                    <xdr:row>100</xdr:row>
                    <xdr:rowOff>9525</xdr:rowOff>
                  </from>
                  <to>
                    <xdr:col>6</xdr:col>
                    <xdr:colOff>762000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9" name="Check Box 75">
              <controlPr defaultSize="0" autoFill="0" autoLine="0" autoPict="0">
                <anchor moveWithCells="1">
                  <from>
                    <xdr:col>6</xdr:col>
                    <xdr:colOff>457200</xdr:colOff>
                    <xdr:row>101</xdr:row>
                    <xdr:rowOff>9525</xdr:rowOff>
                  </from>
                  <to>
                    <xdr:col>6</xdr:col>
                    <xdr:colOff>762000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0" name="Check Box 76">
              <controlPr defaultSize="0" autoFill="0" autoLine="0" autoPict="0">
                <anchor moveWithCells="1">
                  <from>
                    <xdr:col>6</xdr:col>
                    <xdr:colOff>457200</xdr:colOff>
                    <xdr:row>102</xdr:row>
                    <xdr:rowOff>9525</xdr:rowOff>
                  </from>
                  <to>
                    <xdr:col>6</xdr:col>
                    <xdr:colOff>762000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1" name="Check Box 77">
              <controlPr defaultSize="0" autoFill="0" autoLine="0" autoPict="0">
                <anchor moveWithCells="1">
                  <from>
                    <xdr:col>6</xdr:col>
                    <xdr:colOff>457200</xdr:colOff>
                    <xdr:row>103</xdr:row>
                    <xdr:rowOff>9525</xdr:rowOff>
                  </from>
                  <to>
                    <xdr:col>6</xdr:col>
                    <xdr:colOff>762000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2" name="Check Box 78">
              <controlPr defaultSize="0" autoFill="0" autoLine="0" autoPict="0">
                <anchor moveWithCells="1">
                  <from>
                    <xdr:col>6</xdr:col>
                    <xdr:colOff>457200</xdr:colOff>
                    <xdr:row>103</xdr:row>
                    <xdr:rowOff>9525</xdr:rowOff>
                  </from>
                  <to>
                    <xdr:col>6</xdr:col>
                    <xdr:colOff>762000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3" name="Check Box 79">
              <controlPr defaultSize="0" autoFill="0" autoLine="0" autoPict="0">
                <anchor moveWithCells="1">
                  <from>
                    <xdr:col>6</xdr:col>
                    <xdr:colOff>457200</xdr:colOff>
                    <xdr:row>104</xdr:row>
                    <xdr:rowOff>9525</xdr:rowOff>
                  </from>
                  <to>
                    <xdr:col>6</xdr:col>
                    <xdr:colOff>762000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4" name="Check Box 80">
              <controlPr defaultSize="0" autoFill="0" autoLine="0" autoPict="0">
                <anchor moveWithCells="1">
                  <from>
                    <xdr:col>6</xdr:col>
                    <xdr:colOff>457200</xdr:colOff>
                    <xdr:row>104</xdr:row>
                    <xdr:rowOff>9525</xdr:rowOff>
                  </from>
                  <to>
                    <xdr:col>6</xdr:col>
                    <xdr:colOff>762000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5" name="Check Box 81">
              <controlPr defaultSize="0" autoFill="0" autoLine="0" autoPict="0">
                <anchor moveWithCells="1">
                  <from>
                    <xdr:col>6</xdr:col>
                    <xdr:colOff>457200</xdr:colOff>
                    <xdr:row>105</xdr:row>
                    <xdr:rowOff>9525</xdr:rowOff>
                  </from>
                  <to>
                    <xdr:col>6</xdr:col>
                    <xdr:colOff>762000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6" name="Check Box 82">
              <controlPr defaultSize="0" autoFill="0" autoLine="0" autoPict="0">
                <anchor moveWithCells="1">
                  <from>
                    <xdr:col>6</xdr:col>
                    <xdr:colOff>457200</xdr:colOff>
                    <xdr:row>105</xdr:row>
                    <xdr:rowOff>9525</xdr:rowOff>
                  </from>
                  <to>
                    <xdr:col>6</xdr:col>
                    <xdr:colOff>762000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7" name="Check Box 83">
              <controlPr defaultSize="0" autoFill="0" autoLine="0" autoPict="0">
                <anchor moveWithCells="1">
                  <from>
                    <xdr:col>6</xdr:col>
                    <xdr:colOff>457200</xdr:colOff>
                    <xdr:row>105</xdr:row>
                    <xdr:rowOff>9525</xdr:rowOff>
                  </from>
                  <to>
                    <xdr:col>6</xdr:col>
                    <xdr:colOff>762000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8" name="Check Box 84">
              <controlPr defaultSize="0" autoFill="0" autoLine="0" autoPict="0">
                <anchor moveWithCells="1">
                  <from>
                    <xdr:col>6</xdr:col>
                    <xdr:colOff>457200</xdr:colOff>
                    <xdr:row>106</xdr:row>
                    <xdr:rowOff>9525</xdr:rowOff>
                  </from>
                  <to>
                    <xdr:col>6</xdr:col>
                    <xdr:colOff>762000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9" name="Check Box 85">
              <controlPr defaultSize="0" autoFill="0" autoLine="0" autoPict="0">
                <anchor moveWithCells="1">
                  <from>
                    <xdr:col>6</xdr:col>
                    <xdr:colOff>457200</xdr:colOff>
                    <xdr:row>106</xdr:row>
                    <xdr:rowOff>9525</xdr:rowOff>
                  </from>
                  <to>
                    <xdr:col>6</xdr:col>
                    <xdr:colOff>762000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0" name="Check Box 86">
              <controlPr defaultSize="0" autoFill="0" autoLine="0" autoPict="0">
                <anchor moveWithCells="1">
                  <from>
                    <xdr:col>6</xdr:col>
                    <xdr:colOff>457200</xdr:colOff>
                    <xdr:row>106</xdr:row>
                    <xdr:rowOff>9525</xdr:rowOff>
                  </from>
                  <to>
                    <xdr:col>6</xdr:col>
                    <xdr:colOff>762000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1" name="Check Box 87">
              <controlPr defaultSize="0" autoFill="0" autoLine="0" autoPict="0">
                <anchor moveWithCells="1">
                  <from>
                    <xdr:col>6</xdr:col>
                    <xdr:colOff>457200</xdr:colOff>
                    <xdr:row>107</xdr:row>
                    <xdr:rowOff>9525</xdr:rowOff>
                  </from>
                  <to>
                    <xdr:col>6</xdr:col>
                    <xdr:colOff>762000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2" name="Check Box 88">
              <controlPr defaultSize="0" autoFill="0" autoLine="0" autoPict="0">
                <anchor moveWithCells="1">
                  <from>
                    <xdr:col>6</xdr:col>
                    <xdr:colOff>457200</xdr:colOff>
                    <xdr:row>107</xdr:row>
                    <xdr:rowOff>9525</xdr:rowOff>
                  </from>
                  <to>
                    <xdr:col>6</xdr:col>
                    <xdr:colOff>762000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3" name="Check Box 89">
              <controlPr defaultSize="0" autoFill="0" autoLine="0" autoPict="0">
                <anchor moveWithCells="1">
                  <from>
                    <xdr:col>6</xdr:col>
                    <xdr:colOff>457200</xdr:colOff>
                    <xdr:row>107</xdr:row>
                    <xdr:rowOff>9525</xdr:rowOff>
                  </from>
                  <to>
                    <xdr:col>6</xdr:col>
                    <xdr:colOff>762000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4" name="Check Box 90">
              <controlPr defaultSize="0" autoFill="0" autoLine="0" autoPict="0">
                <anchor moveWithCells="1">
                  <from>
                    <xdr:col>6</xdr:col>
                    <xdr:colOff>457200</xdr:colOff>
                    <xdr:row>108</xdr:row>
                    <xdr:rowOff>9525</xdr:rowOff>
                  </from>
                  <to>
                    <xdr:col>6</xdr:col>
                    <xdr:colOff>762000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5" name="Check Box 91">
              <controlPr defaultSize="0" autoFill="0" autoLine="0" autoPict="0">
                <anchor moveWithCells="1">
                  <from>
                    <xdr:col>6</xdr:col>
                    <xdr:colOff>457200</xdr:colOff>
                    <xdr:row>108</xdr:row>
                    <xdr:rowOff>9525</xdr:rowOff>
                  </from>
                  <to>
                    <xdr:col>6</xdr:col>
                    <xdr:colOff>762000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6" name="Check Box 92">
              <controlPr defaultSize="0" autoFill="0" autoLine="0" autoPict="0">
                <anchor moveWithCells="1">
                  <from>
                    <xdr:col>6</xdr:col>
                    <xdr:colOff>457200</xdr:colOff>
                    <xdr:row>108</xdr:row>
                    <xdr:rowOff>9525</xdr:rowOff>
                  </from>
                  <to>
                    <xdr:col>6</xdr:col>
                    <xdr:colOff>762000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7" name="Check Box 93">
              <controlPr defaultSize="0" autoFill="0" autoLine="0" autoPict="0">
                <anchor moveWithCells="1">
                  <from>
                    <xdr:col>6</xdr:col>
                    <xdr:colOff>457200</xdr:colOff>
                    <xdr:row>109</xdr:row>
                    <xdr:rowOff>9525</xdr:rowOff>
                  </from>
                  <to>
                    <xdr:col>6</xdr:col>
                    <xdr:colOff>762000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8" name="Check Box 94">
              <controlPr defaultSize="0" autoFill="0" autoLine="0" autoPict="0">
                <anchor moveWithCells="1">
                  <from>
                    <xdr:col>6</xdr:col>
                    <xdr:colOff>457200</xdr:colOff>
                    <xdr:row>109</xdr:row>
                    <xdr:rowOff>9525</xdr:rowOff>
                  </from>
                  <to>
                    <xdr:col>6</xdr:col>
                    <xdr:colOff>762000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9" name="Check Box 95">
              <controlPr defaultSize="0" autoFill="0" autoLine="0" autoPict="0">
                <anchor moveWithCells="1">
                  <from>
                    <xdr:col>6</xdr:col>
                    <xdr:colOff>457200</xdr:colOff>
                    <xdr:row>109</xdr:row>
                    <xdr:rowOff>9525</xdr:rowOff>
                  </from>
                  <to>
                    <xdr:col>6</xdr:col>
                    <xdr:colOff>762000</xdr:colOff>
                    <xdr:row>110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0" name="Check Box 96">
              <controlPr defaultSize="0" autoFill="0" autoLine="0" autoPict="0">
                <anchor moveWithCells="1">
                  <from>
                    <xdr:col>6</xdr:col>
                    <xdr:colOff>457200</xdr:colOff>
                    <xdr:row>110</xdr:row>
                    <xdr:rowOff>9525</xdr:rowOff>
                  </from>
                  <to>
                    <xdr:col>6</xdr:col>
                    <xdr:colOff>762000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1" name="Check Box 97">
              <controlPr defaultSize="0" autoFill="0" autoLine="0" autoPict="0">
                <anchor moveWithCells="1">
                  <from>
                    <xdr:col>6</xdr:col>
                    <xdr:colOff>457200</xdr:colOff>
                    <xdr:row>110</xdr:row>
                    <xdr:rowOff>9525</xdr:rowOff>
                  </from>
                  <to>
                    <xdr:col>6</xdr:col>
                    <xdr:colOff>762000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2" name="Check Box 98">
              <controlPr defaultSize="0" autoFill="0" autoLine="0" autoPict="0">
                <anchor moveWithCells="1">
                  <from>
                    <xdr:col>6</xdr:col>
                    <xdr:colOff>457200</xdr:colOff>
                    <xdr:row>110</xdr:row>
                    <xdr:rowOff>9525</xdr:rowOff>
                  </from>
                  <to>
                    <xdr:col>6</xdr:col>
                    <xdr:colOff>762000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3" name="Check Box 99">
              <controlPr defaultSize="0" autoFill="0" autoLine="0" autoPict="0">
                <anchor moveWithCells="1">
                  <from>
                    <xdr:col>6</xdr:col>
                    <xdr:colOff>457200</xdr:colOff>
                    <xdr:row>111</xdr:row>
                    <xdr:rowOff>9525</xdr:rowOff>
                  </from>
                  <to>
                    <xdr:col>6</xdr:col>
                    <xdr:colOff>762000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6</xdr:col>
                    <xdr:colOff>457200</xdr:colOff>
                    <xdr:row>111</xdr:row>
                    <xdr:rowOff>9525</xdr:rowOff>
                  </from>
                  <to>
                    <xdr:col>6</xdr:col>
                    <xdr:colOff>762000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6</xdr:col>
                    <xdr:colOff>457200</xdr:colOff>
                    <xdr:row>111</xdr:row>
                    <xdr:rowOff>9525</xdr:rowOff>
                  </from>
                  <to>
                    <xdr:col>6</xdr:col>
                    <xdr:colOff>762000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6</xdr:col>
                    <xdr:colOff>457200</xdr:colOff>
                    <xdr:row>112</xdr:row>
                    <xdr:rowOff>9525</xdr:rowOff>
                  </from>
                  <to>
                    <xdr:col>6</xdr:col>
                    <xdr:colOff>762000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6</xdr:col>
                    <xdr:colOff>457200</xdr:colOff>
                    <xdr:row>112</xdr:row>
                    <xdr:rowOff>9525</xdr:rowOff>
                  </from>
                  <to>
                    <xdr:col>6</xdr:col>
                    <xdr:colOff>762000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6</xdr:col>
                    <xdr:colOff>457200</xdr:colOff>
                    <xdr:row>112</xdr:row>
                    <xdr:rowOff>9525</xdr:rowOff>
                  </from>
                  <to>
                    <xdr:col>6</xdr:col>
                    <xdr:colOff>762000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6</xdr:col>
                    <xdr:colOff>457200</xdr:colOff>
                    <xdr:row>113</xdr:row>
                    <xdr:rowOff>9525</xdr:rowOff>
                  </from>
                  <to>
                    <xdr:col>6</xdr:col>
                    <xdr:colOff>762000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0" name="Check Box 106">
              <controlPr defaultSize="0" autoFill="0" autoLine="0" autoPict="0">
                <anchor moveWithCells="1">
                  <from>
                    <xdr:col>6</xdr:col>
                    <xdr:colOff>457200</xdr:colOff>
                    <xdr:row>113</xdr:row>
                    <xdr:rowOff>9525</xdr:rowOff>
                  </from>
                  <to>
                    <xdr:col>6</xdr:col>
                    <xdr:colOff>762000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1" name="Check Box 107">
              <controlPr defaultSize="0" autoFill="0" autoLine="0" autoPict="0">
                <anchor moveWithCells="1">
                  <from>
                    <xdr:col>6</xdr:col>
                    <xdr:colOff>457200</xdr:colOff>
                    <xdr:row>113</xdr:row>
                    <xdr:rowOff>9525</xdr:rowOff>
                  </from>
                  <to>
                    <xdr:col>6</xdr:col>
                    <xdr:colOff>762000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2" name="Check Box 108">
              <controlPr defaultSize="0" autoFill="0" autoLine="0" autoPict="0">
                <anchor moveWithCells="1">
                  <from>
                    <xdr:col>6</xdr:col>
                    <xdr:colOff>457200</xdr:colOff>
                    <xdr:row>114</xdr:row>
                    <xdr:rowOff>9525</xdr:rowOff>
                  </from>
                  <to>
                    <xdr:col>6</xdr:col>
                    <xdr:colOff>762000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3" name="Check Box 109">
              <controlPr defaultSize="0" autoFill="0" autoLine="0" autoPict="0">
                <anchor moveWithCells="1">
                  <from>
                    <xdr:col>6</xdr:col>
                    <xdr:colOff>457200</xdr:colOff>
                    <xdr:row>114</xdr:row>
                    <xdr:rowOff>9525</xdr:rowOff>
                  </from>
                  <to>
                    <xdr:col>6</xdr:col>
                    <xdr:colOff>762000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4" name="Check Box 110">
              <controlPr defaultSize="0" autoFill="0" autoLine="0" autoPict="0">
                <anchor moveWithCells="1">
                  <from>
                    <xdr:col>6</xdr:col>
                    <xdr:colOff>457200</xdr:colOff>
                    <xdr:row>114</xdr:row>
                    <xdr:rowOff>9525</xdr:rowOff>
                  </from>
                  <to>
                    <xdr:col>6</xdr:col>
                    <xdr:colOff>762000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5" name="Check Box 111">
              <controlPr defaultSize="0" autoFill="0" autoLine="0" autoPict="0">
                <anchor moveWithCells="1">
                  <from>
                    <xdr:col>6</xdr:col>
                    <xdr:colOff>457200</xdr:colOff>
                    <xdr:row>115</xdr:row>
                    <xdr:rowOff>9525</xdr:rowOff>
                  </from>
                  <to>
                    <xdr:col>6</xdr:col>
                    <xdr:colOff>762000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6" name="Check Box 112">
              <controlPr defaultSize="0" autoFill="0" autoLine="0" autoPict="0">
                <anchor moveWithCells="1">
                  <from>
                    <xdr:col>6</xdr:col>
                    <xdr:colOff>457200</xdr:colOff>
                    <xdr:row>115</xdr:row>
                    <xdr:rowOff>9525</xdr:rowOff>
                  </from>
                  <to>
                    <xdr:col>6</xdr:col>
                    <xdr:colOff>762000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7" name="Check Box 113">
              <controlPr defaultSize="0" autoFill="0" autoLine="0" autoPict="0">
                <anchor moveWithCells="1">
                  <from>
                    <xdr:col>6</xdr:col>
                    <xdr:colOff>457200</xdr:colOff>
                    <xdr:row>115</xdr:row>
                    <xdr:rowOff>9525</xdr:rowOff>
                  </from>
                  <to>
                    <xdr:col>6</xdr:col>
                    <xdr:colOff>762000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8" name="Check Box 114">
              <controlPr defaultSize="0" autoFill="0" autoLine="0" autoPict="0">
                <anchor moveWithCells="1">
                  <from>
                    <xdr:col>6</xdr:col>
                    <xdr:colOff>457200</xdr:colOff>
                    <xdr:row>116</xdr:row>
                    <xdr:rowOff>9525</xdr:rowOff>
                  </from>
                  <to>
                    <xdr:col>6</xdr:col>
                    <xdr:colOff>762000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9" name="Check Box 115">
              <controlPr defaultSize="0" autoFill="0" autoLine="0" autoPict="0">
                <anchor moveWithCells="1">
                  <from>
                    <xdr:col>6</xdr:col>
                    <xdr:colOff>457200</xdr:colOff>
                    <xdr:row>116</xdr:row>
                    <xdr:rowOff>9525</xdr:rowOff>
                  </from>
                  <to>
                    <xdr:col>6</xdr:col>
                    <xdr:colOff>762000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0" name="Check Box 116">
              <controlPr defaultSize="0" autoFill="0" autoLine="0" autoPict="0">
                <anchor moveWithCells="1">
                  <from>
                    <xdr:col>6</xdr:col>
                    <xdr:colOff>457200</xdr:colOff>
                    <xdr:row>116</xdr:row>
                    <xdr:rowOff>9525</xdr:rowOff>
                  </from>
                  <to>
                    <xdr:col>6</xdr:col>
                    <xdr:colOff>762000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1" name="Check Box 117">
              <controlPr defaultSize="0" autoFill="0" autoLine="0" autoPict="0">
                <anchor moveWithCells="1">
                  <from>
                    <xdr:col>6</xdr:col>
                    <xdr:colOff>457200</xdr:colOff>
                    <xdr:row>117</xdr:row>
                    <xdr:rowOff>9525</xdr:rowOff>
                  </from>
                  <to>
                    <xdr:col>6</xdr:col>
                    <xdr:colOff>762000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2" name="Check Box 118">
              <controlPr defaultSize="0" autoFill="0" autoLine="0" autoPict="0">
                <anchor moveWithCells="1">
                  <from>
                    <xdr:col>6</xdr:col>
                    <xdr:colOff>457200</xdr:colOff>
                    <xdr:row>117</xdr:row>
                    <xdr:rowOff>9525</xdr:rowOff>
                  </from>
                  <to>
                    <xdr:col>6</xdr:col>
                    <xdr:colOff>762000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3" name="Check Box 119">
              <controlPr defaultSize="0" autoFill="0" autoLine="0" autoPict="0">
                <anchor moveWithCells="1">
                  <from>
                    <xdr:col>6</xdr:col>
                    <xdr:colOff>457200</xdr:colOff>
                    <xdr:row>117</xdr:row>
                    <xdr:rowOff>9525</xdr:rowOff>
                  </from>
                  <to>
                    <xdr:col>6</xdr:col>
                    <xdr:colOff>762000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4" name="Check Box 120">
              <controlPr defaultSize="0" autoFill="0" autoLine="0" autoPict="0">
                <anchor moveWithCells="1">
                  <from>
                    <xdr:col>6</xdr:col>
                    <xdr:colOff>457200</xdr:colOff>
                    <xdr:row>118</xdr:row>
                    <xdr:rowOff>9525</xdr:rowOff>
                  </from>
                  <to>
                    <xdr:col>6</xdr:col>
                    <xdr:colOff>762000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5" name="Check Box 121">
              <controlPr defaultSize="0" autoFill="0" autoLine="0" autoPict="0">
                <anchor moveWithCells="1">
                  <from>
                    <xdr:col>6</xdr:col>
                    <xdr:colOff>457200</xdr:colOff>
                    <xdr:row>118</xdr:row>
                    <xdr:rowOff>9525</xdr:rowOff>
                  </from>
                  <to>
                    <xdr:col>6</xdr:col>
                    <xdr:colOff>762000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6" name="Check Box 122">
              <controlPr defaultSize="0" autoFill="0" autoLine="0" autoPict="0">
                <anchor moveWithCells="1">
                  <from>
                    <xdr:col>6</xdr:col>
                    <xdr:colOff>457200</xdr:colOff>
                    <xdr:row>118</xdr:row>
                    <xdr:rowOff>9525</xdr:rowOff>
                  </from>
                  <to>
                    <xdr:col>6</xdr:col>
                    <xdr:colOff>762000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7" name="Check Box 123">
              <controlPr defaultSize="0" autoFill="0" autoLine="0" autoPict="0">
                <anchor moveWithCells="1">
                  <from>
                    <xdr:col>6</xdr:col>
                    <xdr:colOff>457200</xdr:colOff>
                    <xdr:row>119</xdr:row>
                    <xdr:rowOff>9525</xdr:rowOff>
                  </from>
                  <to>
                    <xdr:col>6</xdr:col>
                    <xdr:colOff>762000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8" name="Check Box 124">
              <controlPr defaultSize="0" autoFill="0" autoLine="0" autoPict="0">
                <anchor moveWithCells="1">
                  <from>
                    <xdr:col>6</xdr:col>
                    <xdr:colOff>457200</xdr:colOff>
                    <xdr:row>119</xdr:row>
                    <xdr:rowOff>9525</xdr:rowOff>
                  </from>
                  <to>
                    <xdr:col>6</xdr:col>
                    <xdr:colOff>762000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9" name="Check Box 125">
              <controlPr defaultSize="0" autoFill="0" autoLine="0" autoPict="0">
                <anchor moveWithCells="1">
                  <from>
                    <xdr:col>6</xdr:col>
                    <xdr:colOff>457200</xdr:colOff>
                    <xdr:row>119</xdr:row>
                    <xdr:rowOff>9525</xdr:rowOff>
                  </from>
                  <to>
                    <xdr:col>6</xdr:col>
                    <xdr:colOff>762000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0" name="Check Box 126">
              <controlPr defaultSize="0" autoFill="0" autoLine="0" autoPict="0">
                <anchor moveWithCells="1">
                  <from>
                    <xdr:col>6</xdr:col>
                    <xdr:colOff>457200</xdr:colOff>
                    <xdr:row>120</xdr:row>
                    <xdr:rowOff>9525</xdr:rowOff>
                  </from>
                  <to>
                    <xdr:col>6</xdr:col>
                    <xdr:colOff>762000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1" name="Check Box 127">
              <controlPr defaultSize="0" autoFill="0" autoLine="0" autoPict="0">
                <anchor moveWithCells="1">
                  <from>
                    <xdr:col>6</xdr:col>
                    <xdr:colOff>457200</xdr:colOff>
                    <xdr:row>120</xdr:row>
                    <xdr:rowOff>9525</xdr:rowOff>
                  </from>
                  <to>
                    <xdr:col>6</xdr:col>
                    <xdr:colOff>762000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2" name="Check Box 128">
              <controlPr defaultSize="0" autoFill="0" autoLine="0" autoPict="0">
                <anchor moveWithCells="1">
                  <from>
                    <xdr:col>6</xdr:col>
                    <xdr:colOff>457200</xdr:colOff>
                    <xdr:row>120</xdr:row>
                    <xdr:rowOff>9525</xdr:rowOff>
                  </from>
                  <to>
                    <xdr:col>6</xdr:col>
                    <xdr:colOff>762000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3" name="Check Box 129">
              <controlPr defaultSize="0" autoFill="0" autoLine="0" autoPict="0">
                <anchor moveWithCells="1">
                  <from>
                    <xdr:col>6</xdr:col>
                    <xdr:colOff>457200</xdr:colOff>
                    <xdr:row>121</xdr:row>
                    <xdr:rowOff>9525</xdr:rowOff>
                  </from>
                  <to>
                    <xdr:col>6</xdr:col>
                    <xdr:colOff>762000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4" name="Check Box 130">
              <controlPr defaultSize="0" autoFill="0" autoLine="0" autoPict="0">
                <anchor moveWithCells="1">
                  <from>
                    <xdr:col>6</xdr:col>
                    <xdr:colOff>457200</xdr:colOff>
                    <xdr:row>121</xdr:row>
                    <xdr:rowOff>9525</xdr:rowOff>
                  </from>
                  <to>
                    <xdr:col>6</xdr:col>
                    <xdr:colOff>762000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5" name="Check Box 131">
              <controlPr defaultSize="0" autoFill="0" autoLine="0" autoPict="0">
                <anchor moveWithCells="1">
                  <from>
                    <xdr:col>6</xdr:col>
                    <xdr:colOff>457200</xdr:colOff>
                    <xdr:row>121</xdr:row>
                    <xdr:rowOff>9525</xdr:rowOff>
                  </from>
                  <to>
                    <xdr:col>6</xdr:col>
                    <xdr:colOff>762000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6" name="Check Box 132">
              <controlPr defaultSize="0" autoFill="0" autoLine="0" autoPict="0">
                <anchor moveWithCells="1">
                  <from>
                    <xdr:col>6</xdr:col>
                    <xdr:colOff>457200</xdr:colOff>
                    <xdr:row>122</xdr:row>
                    <xdr:rowOff>9525</xdr:rowOff>
                  </from>
                  <to>
                    <xdr:col>6</xdr:col>
                    <xdr:colOff>762000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7" name="Check Box 133">
              <controlPr defaultSize="0" autoFill="0" autoLine="0" autoPict="0">
                <anchor moveWithCells="1">
                  <from>
                    <xdr:col>6</xdr:col>
                    <xdr:colOff>457200</xdr:colOff>
                    <xdr:row>122</xdr:row>
                    <xdr:rowOff>9525</xdr:rowOff>
                  </from>
                  <to>
                    <xdr:col>6</xdr:col>
                    <xdr:colOff>762000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8" name="Check Box 134">
              <controlPr defaultSize="0" autoFill="0" autoLine="0" autoPict="0">
                <anchor moveWithCells="1">
                  <from>
                    <xdr:col>6</xdr:col>
                    <xdr:colOff>457200</xdr:colOff>
                    <xdr:row>122</xdr:row>
                    <xdr:rowOff>9525</xdr:rowOff>
                  </from>
                  <to>
                    <xdr:col>6</xdr:col>
                    <xdr:colOff>762000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9" name="Check Box 135">
              <controlPr defaultSize="0" autoFill="0" autoLine="0" autoPict="0">
                <anchor moveWithCells="1">
                  <from>
                    <xdr:col>6</xdr:col>
                    <xdr:colOff>457200</xdr:colOff>
                    <xdr:row>123</xdr:row>
                    <xdr:rowOff>9525</xdr:rowOff>
                  </from>
                  <to>
                    <xdr:col>6</xdr:col>
                    <xdr:colOff>762000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0" name="Check Box 136">
              <controlPr defaultSize="0" autoFill="0" autoLine="0" autoPict="0">
                <anchor moveWithCells="1">
                  <from>
                    <xdr:col>6</xdr:col>
                    <xdr:colOff>457200</xdr:colOff>
                    <xdr:row>123</xdr:row>
                    <xdr:rowOff>9525</xdr:rowOff>
                  </from>
                  <to>
                    <xdr:col>6</xdr:col>
                    <xdr:colOff>762000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1" name="Check Box 137">
              <controlPr defaultSize="0" autoFill="0" autoLine="0" autoPict="0">
                <anchor moveWithCells="1">
                  <from>
                    <xdr:col>6</xdr:col>
                    <xdr:colOff>457200</xdr:colOff>
                    <xdr:row>123</xdr:row>
                    <xdr:rowOff>9525</xdr:rowOff>
                  </from>
                  <to>
                    <xdr:col>6</xdr:col>
                    <xdr:colOff>762000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2" name="Check Box 138">
              <controlPr defaultSize="0" autoFill="0" autoLine="0" autoPict="0">
                <anchor moveWithCells="1">
                  <from>
                    <xdr:col>6</xdr:col>
                    <xdr:colOff>457200</xdr:colOff>
                    <xdr:row>124</xdr:row>
                    <xdr:rowOff>9525</xdr:rowOff>
                  </from>
                  <to>
                    <xdr:col>6</xdr:col>
                    <xdr:colOff>762000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3" name="Check Box 139">
              <controlPr defaultSize="0" autoFill="0" autoLine="0" autoPict="0">
                <anchor moveWithCells="1">
                  <from>
                    <xdr:col>6</xdr:col>
                    <xdr:colOff>457200</xdr:colOff>
                    <xdr:row>124</xdr:row>
                    <xdr:rowOff>9525</xdr:rowOff>
                  </from>
                  <to>
                    <xdr:col>6</xdr:col>
                    <xdr:colOff>762000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4" name="Check Box 140">
              <controlPr defaultSize="0" autoFill="0" autoLine="0" autoPict="0">
                <anchor moveWithCells="1">
                  <from>
                    <xdr:col>6</xdr:col>
                    <xdr:colOff>457200</xdr:colOff>
                    <xdr:row>124</xdr:row>
                    <xdr:rowOff>9525</xdr:rowOff>
                  </from>
                  <to>
                    <xdr:col>6</xdr:col>
                    <xdr:colOff>762000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5" name="Check Box 141">
              <controlPr defaultSize="0" autoFill="0" autoLine="0" autoPict="0">
                <anchor moveWithCells="1">
                  <from>
                    <xdr:col>6</xdr:col>
                    <xdr:colOff>457200</xdr:colOff>
                    <xdr:row>125</xdr:row>
                    <xdr:rowOff>9525</xdr:rowOff>
                  </from>
                  <to>
                    <xdr:col>6</xdr:col>
                    <xdr:colOff>762000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6" name="Check Box 142">
              <controlPr defaultSize="0" autoFill="0" autoLine="0" autoPict="0">
                <anchor moveWithCells="1">
                  <from>
                    <xdr:col>6</xdr:col>
                    <xdr:colOff>457200</xdr:colOff>
                    <xdr:row>125</xdr:row>
                    <xdr:rowOff>9525</xdr:rowOff>
                  </from>
                  <to>
                    <xdr:col>6</xdr:col>
                    <xdr:colOff>762000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7" name="Check Box 143">
              <controlPr defaultSize="0" autoFill="0" autoLine="0" autoPict="0">
                <anchor moveWithCells="1">
                  <from>
                    <xdr:col>6</xdr:col>
                    <xdr:colOff>457200</xdr:colOff>
                    <xdr:row>125</xdr:row>
                    <xdr:rowOff>9525</xdr:rowOff>
                  </from>
                  <to>
                    <xdr:col>6</xdr:col>
                    <xdr:colOff>762000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8" name="Check Box 144">
              <controlPr defaultSize="0" autoFill="0" autoLine="0" autoPict="0">
                <anchor moveWithCells="1">
                  <from>
                    <xdr:col>6</xdr:col>
                    <xdr:colOff>457200</xdr:colOff>
                    <xdr:row>126</xdr:row>
                    <xdr:rowOff>9525</xdr:rowOff>
                  </from>
                  <to>
                    <xdr:col>6</xdr:col>
                    <xdr:colOff>762000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9" name="Check Box 145">
              <controlPr defaultSize="0" autoFill="0" autoLine="0" autoPict="0">
                <anchor moveWithCells="1">
                  <from>
                    <xdr:col>6</xdr:col>
                    <xdr:colOff>457200</xdr:colOff>
                    <xdr:row>126</xdr:row>
                    <xdr:rowOff>9525</xdr:rowOff>
                  </from>
                  <to>
                    <xdr:col>6</xdr:col>
                    <xdr:colOff>762000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0" name="Check Box 146">
              <controlPr defaultSize="0" autoFill="0" autoLine="0" autoPict="0">
                <anchor moveWithCells="1">
                  <from>
                    <xdr:col>6</xdr:col>
                    <xdr:colOff>457200</xdr:colOff>
                    <xdr:row>126</xdr:row>
                    <xdr:rowOff>9525</xdr:rowOff>
                  </from>
                  <to>
                    <xdr:col>6</xdr:col>
                    <xdr:colOff>762000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1" name="Check Box 147">
              <controlPr defaultSize="0" autoFill="0" autoLine="0" autoPict="0">
                <anchor moveWithCells="1">
                  <from>
                    <xdr:col>6</xdr:col>
                    <xdr:colOff>457200</xdr:colOff>
                    <xdr:row>127</xdr:row>
                    <xdr:rowOff>9525</xdr:rowOff>
                  </from>
                  <to>
                    <xdr:col>6</xdr:col>
                    <xdr:colOff>762000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2" name="Check Box 148">
              <controlPr defaultSize="0" autoFill="0" autoLine="0" autoPict="0">
                <anchor moveWithCells="1">
                  <from>
                    <xdr:col>6</xdr:col>
                    <xdr:colOff>457200</xdr:colOff>
                    <xdr:row>127</xdr:row>
                    <xdr:rowOff>9525</xdr:rowOff>
                  </from>
                  <to>
                    <xdr:col>6</xdr:col>
                    <xdr:colOff>762000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3" name="Check Box 149">
              <controlPr defaultSize="0" autoFill="0" autoLine="0" autoPict="0">
                <anchor moveWithCells="1">
                  <from>
                    <xdr:col>6</xdr:col>
                    <xdr:colOff>457200</xdr:colOff>
                    <xdr:row>127</xdr:row>
                    <xdr:rowOff>9525</xdr:rowOff>
                  </from>
                  <to>
                    <xdr:col>6</xdr:col>
                    <xdr:colOff>762000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4" name="Check Box 150">
              <controlPr defaultSize="0" autoFill="0" autoLine="0" autoPict="0">
                <anchor moveWithCells="1">
                  <from>
                    <xdr:col>6</xdr:col>
                    <xdr:colOff>457200</xdr:colOff>
                    <xdr:row>128</xdr:row>
                    <xdr:rowOff>9525</xdr:rowOff>
                  </from>
                  <to>
                    <xdr:col>6</xdr:col>
                    <xdr:colOff>762000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5" name="Check Box 151">
              <controlPr defaultSize="0" autoFill="0" autoLine="0" autoPict="0">
                <anchor moveWithCells="1">
                  <from>
                    <xdr:col>6</xdr:col>
                    <xdr:colOff>457200</xdr:colOff>
                    <xdr:row>128</xdr:row>
                    <xdr:rowOff>9525</xdr:rowOff>
                  </from>
                  <to>
                    <xdr:col>6</xdr:col>
                    <xdr:colOff>762000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6" name="Check Box 152">
              <controlPr defaultSize="0" autoFill="0" autoLine="0" autoPict="0">
                <anchor moveWithCells="1">
                  <from>
                    <xdr:col>6</xdr:col>
                    <xdr:colOff>457200</xdr:colOff>
                    <xdr:row>128</xdr:row>
                    <xdr:rowOff>9525</xdr:rowOff>
                  </from>
                  <to>
                    <xdr:col>6</xdr:col>
                    <xdr:colOff>762000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7" name="Check Box 153">
              <controlPr defaultSize="0" autoFill="0" autoLine="0" autoPict="0">
                <anchor moveWithCells="1">
                  <from>
                    <xdr:col>6</xdr:col>
                    <xdr:colOff>457200</xdr:colOff>
                    <xdr:row>129</xdr:row>
                    <xdr:rowOff>9525</xdr:rowOff>
                  </from>
                  <to>
                    <xdr:col>6</xdr:col>
                    <xdr:colOff>762000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8" name="Check Box 154">
              <controlPr defaultSize="0" autoFill="0" autoLine="0" autoPict="0">
                <anchor moveWithCells="1">
                  <from>
                    <xdr:col>6</xdr:col>
                    <xdr:colOff>457200</xdr:colOff>
                    <xdr:row>129</xdr:row>
                    <xdr:rowOff>9525</xdr:rowOff>
                  </from>
                  <to>
                    <xdr:col>6</xdr:col>
                    <xdr:colOff>762000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9" name="Check Box 155">
              <controlPr defaultSize="0" autoFill="0" autoLine="0" autoPict="0">
                <anchor moveWithCells="1">
                  <from>
                    <xdr:col>6</xdr:col>
                    <xdr:colOff>457200</xdr:colOff>
                    <xdr:row>129</xdr:row>
                    <xdr:rowOff>9525</xdr:rowOff>
                  </from>
                  <to>
                    <xdr:col>6</xdr:col>
                    <xdr:colOff>762000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0" name="Check Box 156">
              <controlPr defaultSize="0" autoFill="0" autoLine="0" autoPict="0">
                <anchor moveWithCells="1">
                  <from>
                    <xdr:col>6</xdr:col>
                    <xdr:colOff>457200</xdr:colOff>
                    <xdr:row>130</xdr:row>
                    <xdr:rowOff>9525</xdr:rowOff>
                  </from>
                  <to>
                    <xdr:col>6</xdr:col>
                    <xdr:colOff>762000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1" name="Check Box 157">
              <controlPr defaultSize="0" autoFill="0" autoLine="0" autoPict="0">
                <anchor moveWithCells="1">
                  <from>
                    <xdr:col>6</xdr:col>
                    <xdr:colOff>457200</xdr:colOff>
                    <xdr:row>130</xdr:row>
                    <xdr:rowOff>9525</xdr:rowOff>
                  </from>
                  <to>
                    <xdr:col>6</xdr:col>
                    <xdr:colOff>762000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2" name="Check Box 158">
              <controlPr defaultSize="0" autoFill="0" autoLine="0" autoPict="0">
                <anchor moveWithCells="1">
                  <from>
                    <xdr:col>6</xdr:col>
                    <xdr:colOff>457200</xdr:colOff>
                    <xdr:row>130</xdr:row>
                    <xdr:rowOff>9525</xdr:rowOff>
                  </from>
                  <to>
                    <xdr:col>6</xdr:col>
                    <xdr:colOff>762000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3" name="Check Box 159">
              <controlPr defaultSize="0" autoFill="0" autoLine="0" autoPict="0">
                <anchor moveWithCells="1">
                  <from>
                    <xdr:col>6</xdr:col>
                    <xdr:colOff>457200</xdr:colOff>
                    <xdr:row>131</xdr:row>
                    <xdr:rowOff>9525</xdr:rowOff>
                  </from>
                  <to>
                    <xdr:col>6</xdr:col>
                    <xdr:colOff>762000</xdr:colOff>
                    <xdr:row>132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4" name="Check Box 160">
              <controlPr defaultSize="0" autoFill="0" autoLine="0" autoPict="0">
                <anchor moveWithCells="1">
                  <from>
                    <xdr:col>6</xdr:col>
                    <xdr:colOff>457200</xdr:colOff>
                    <xdr:row>131</xdr:row>
                    <xdr:rowOff>9525</xdr:rowOff>
                  </from>
                  <to>
                    <xdr:col>6</xdr:col>
                    <xdr:colOff>762000</xdr:colOff>
                    <xdr:row>132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5" name="Check Box 161">
              <controlPr defaultSize="0" autoFill="0" autoLine="0" autoPict="0">
                <anchor moveWithCells="1">
                  <from>
                    <xdr:col>6</xdr:col>
                    <xdr:colOff>457200</xdr:colOff>
                    <xdr:row>131</xdr:row>
                    <xdr:rowOff>9525</xdr:rowOff>
                  </from>
                  <to>
                    <xdr:col>6</xdr:col>
                    <xdr:colOff>762000</xdr:colOff>
                    <xdr:row>132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6" name="Check Box 162">
              <controlPr defaultSize="0" autoFill="0" autoLine="0" autoPict="0">
                <anchor moveWithCells="1">
                  <from>
                    <xdr:col>6</xdr:col>
                    <xdr:colOff>457200</xdr:colOff>
                    <xdr:row>132</xdr:row>
                    <xdr:rowOff>9525</xdr:rowOff>
                  </from>
                  <to>
                    <xdr:col>6</xdr:col>
                    <xdr:colOff>762000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7" name="Check Box 163">
              <controlPr defaultSize="0" autoFill="0" autoLine="0" autoPict="0">
                <anchor moveWithCells="1">
                  <from>
                    <xdr:col>6</xdr:col>
                    <xdr:colOff>457200</xdr:colOff>
                    <xdr:row>132</xdr:row>
                    <xdr:rowOff>9525</xdr:rowOff>
                  </from>
                  <to>
                    <xdr:col>6</xdr:col>
                    <xdr:colOff>762000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8" name="Check Box 164">
              <controlPr defaultSize="0" autoFill="0" autoLine="0" autoPict="0">
                <anchor moveWithCells="1">
                  <from>
                    <xdr:col>6</xdr:col>
                    <xdr:colOff>457200</xdr:colOff>
                    <xdr:row>132</xdr:row>
                    <xdr:rowOff>9525</xdr:rowOff>
                  </from>
                  <to>
                    <xdr:col>6</xdr:col>
                    <xdr:colOff>762000</xdr:colOff>
                    <xdr:row>133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9" name="Check Box 165">
              <controlPr defaultSize="0" autoFill="0" autoLine="0" autoPict="0">
                <anchor moveWithCells="1">
                  <from>
                    <xdr:col>6</xdr:col>
                    <xdr:colOff>457200</xdr:colOff>
                    <xdr:row>133</xdr:row>
                    <xdr:rowOff>9525</xdr:rowOff>
                  </from>
                  <to>
                    <xdr:col>6</xdr:col>
                    <xdr:colOff>762000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0" name="Check Box 166">
              <controlPr defaultSize="0" autoFill="0" autoLine="0" autoPict="0">
                <anchor moveWithCells="1">
                  <from>
                    <xdr:col>6</xdr:col>
                    <xdr:colOff>457200</xdr:colOff>
                    <xdr:row>133</xdr:row>
                    <xdr:rowOff>9525</xdr:rowOff>
                  </from>
                  <to>
                    <xdr:col>6</xdr:col>
                    <xdr:colOff>762000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1" name="Check Box 168">
              <controlPr defaultSize="0" autoFill="0" autoLine="0" autoPict="0">
                <anchor moveWithCells="1">
                  <from>
                    <xdr:col>6</xdr:col>
                    <xdr:colOff>457200</xdr:colOff>
                    <xdr:row>36</xdr:row>
                    <xdr:rowOff>9525</xdr:rowOff>
                  </from>
                  <to>
                    <xdr:col>6</xdr:col>
                    <xdr:colOff>762000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2" name="Check Box 169">
              <controlPr defaultSize="0" autoFill="0" autoLine="0" autoPict="0">
                <anchor moveWithCells="1">
                  <from>
                    <xdr:col>6</xdr:col>
                    <xdr:colOff>457200</xdr:colOff>
                    <xdr:row>133</xdr:row>
                    <xdr:rowOff>9525</xdr:rowOff>
                  </from>
                  <to>
                    <xdr:col>6</xdr:col>
                    <xdr:colOff>762000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3" name="Check Box 170">
              <controlPr defaultSize="0" autoFill="0" autoLine="0" autoPict="0">
                <anchor moveWithCells="1">
                  <from>
                    <xdr:col>6</xdr:col>
                    <xdr:colOff>457200</xdr:colOff>
                    <xdr:row>133</xdr:row>
                    <xdr:rowOff>9525</xdr:rowOff>
                  </from>
                  <to>
                    <xdr:col>6</xdr:col>
                    <xdr:colOff>762000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4" name="Check Box 171">
              <controlPr defaultSize="0" autoFill="0" autoLine="0" autoPict="0">
                <anchor moveWithCells="1">
                  <from>
                    <xdr:col>6</xdr:col>
                    <xdr:colOff>457200</xdr:colOff>
                    <xdr:row>133</xdr:row>
                    <xdr:rowOff>9525</xdr:rowOff>
                  </from>
                  <to>
                    <xdr:col>6</xdr:col>
                    <xdr:colOff>762000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5" name="Check Box 172">
              <controlPr defaultSize="0" autoFill="0" autoLine="0" autoPict="0">
                <anchor moveWithCells="1">
                  <from>
                    <xdr:col>6</xdr:col>
                    <xdr:colOff>457200</xdr:colOff>
                    <xdr:row>134</xdr:row>
                    <xdr:rowOff>9525</xdr:rowOff>
                  </from>
                  <to>
                    <xdr:col>6</xdr:col>
                    <xdr:colOff>762000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6" name="Check Box 173">
              <controlPr defaultSize="0" autoFill="0" autoLine="0" autoPict="0">
                <anchor moveWithCells="1">
                  <from>
                    <xdr:col>6</xdr:col>
                    <xdr:colOff>457200</xdr:colOff>
                    <xdr:row>134</xdr:row>
                    <xdr:rowOff>9525</xdr:rowOff>
                  </from>
                  <to>
                    <xdr:col>6</xdr:col>
                    <xdr:colOff>762000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7" name="Check Box 174">
              <controlPr defaultSize="0" autoFill="0" autoLine="0" autoPict="0">
                <anchor moveWithCells="1">
                  <from>
                    <xdr:col>6</xdr:col>
                    <xdr:colOff>457200</xdr:colOff>
                    <xdr:row>134</xdr:row>
                    <xdr:rowOff>9525</xdr:rowOff>
                  </from>
                  <to>
                    <xdr:col>6</xdr:col>
                    <xdr:colOff>762000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8" name="Check Box 175">
              <controlPr defaultSize="0" autoFill="0" autoLine="0" autoPict="0">
                <anchor moveWithCells="1">
                  <from>
                    <xdr:col>6</xdr:col>
                    <xdr:colOff>457200</xdr:colOff>
                    <xdr:row>134</xdr:row>
                    <xdr:rowOff>9525</xdr:rowOff>
                  </from>
                  <to>
                    <xdr:col>6</xdr:col>
                    <xdr:colOff>762000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9" name="Check Box 176">
              <controlPr defaultSize="0" autoFill="0" autoLine="0" autoPict="0">
                <anchor moveWithCells="1">
                  <from>
                    <xdr:col>6</xdr:col>
                    <xdr:colOff>457200</xdr:colOff>
                    <xdr:row>134</xdr:row>
                    <xdr:rowOff>9525</xdr:rowOff>
                  </from>
                  <to>
                    <xdr:col>6</xdr:col>
                    <xdr:colOff>762000</xdr:colOff>
                    <xdr:row>135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0" name="Check Box 177">
              <controlPr defaultSize="0" autoFill="0" autoLine="0" autoPict="0">
                <anchor moveWithCells="1">
                  <from>
                    <xdr:col>6</xdr:col>
                    <xdr:colOff>457200</xdr:colOff>
                    <xdr:row>135</xdr:row>
                    <xdr:rowOff>9525</xdr:rowOff>
                  </from>
                  <to>
                    <xdr:col>6</xdr:col>
                    <xdr:colOff>762000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1" name="Check Box 178">
              <controlPr defaultSize="0" autoFill="0" autoLine="0" autoPict="0">
                <anchor moveWithCells="1">
                  <from>
                    <xdr:col>6</xdr:col>
                    <xdr:colOff>457200</xdr:colOff>
                    <xdr:row>135</xdr:row>
                    <xdr:rowOff>9525</xdr:rowOff>
                  </from>
                  <to>
                    <xdr:col>6</xdr:col>
                    <xdr:colOff>762000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2" name="Check Box 179">
              <controlPr defaultSize="0" autoFill="0" autoLine="0" autoPict="0">
                <anchor moveWithCells="1">
                  <from>
                    <xdr:col>6</xdr:col>
                    <xdr:colOff>457200</xdr:colOff>
                    <xdr:row>135</xdr:row>
                    <xdr:rowOff>9525</xdr:rowOff>
                  </from>
                  <to>
                    <xdr:col>6</xdr:col>
                    <xdr:colOff>762000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3" name="Check Box 180">
              <controlPr defaultSize="0" autoFill="0" autoLine="0" autoPict="0">
                <anchor moveWithCells="1">
                  <from>
                    <xdr:col>6</xdr:col>
                    <xdr:colOff>457200</xdr:colOff>
                    <xdr:row>135</xdr:row>
                    <xdr:rowOff>9525</xdr:rowOff>
                  </from>
                  <to>
                    <xdr:col>6</xdr:col>
                    <xdr:colOff>762000</xdr:colOff>
                    <xdr:row>136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4" name="Check Box 181">
              <controlPr defaultSize="0" autoFill="0" autoLine="0" autoPict="0">
                <anchor moveWithCells="1">
                  <from>
                    <xdr:col>6</xdr:col>
                    <xdr:colOff>457200</xdr:colOff>
                    <xdr:row>135</xdr:row>
                    <xdr:rowOff>9525</xdr:rowOff>
                  </from>
                  <to>
                    <xdr:col>6</xdr:col>
                    <xdr:colOff>762000</xdr:colOff>
                    <xdr:row>136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Wage Enhancement Template</vt:lpstr>
      <vt:lpstr>'Wage Enhancement Template'!Print_Area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Sparling, Laura A. (EDU)</dc:creator>
  <cp:lastModifiedBy>Bitima, Abeba (EDU)</cp:lastModifiedBy>
  <cp:lastPrinted>2015-04-24T14:30:58Z</cp:lastPrinted>
  <dcterms:created xsi:type="dcterms:W3CDTF">2014-10-16T21:01:20Z</dcterms:created>
  <dcterms:modified xsi:type="dcterms:W3CDTF">2015-05-22T18:12:31Z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